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1"/>
  </bookViews>
  <sheets>
    <sheet name="INSTRUCTIONS" sheetId="1" r:id="rId1"/>
    <sheet name="Calculator" sheetId="2" r:id="rId2"/>
    <sheet name="What counts as BCPM" sheetId="3" r:id="rId3"/>
  </sheets>
  <definedNames/>
  <calcPr fullCalcOnLoad="1"/>
</workbook>
</file>

<file path=xl/sharedStrings.xml><?xml version="1.0" encoding="utf-8"?>
<sst xmlns="http://schemas.openxmlformats.org/spreadsheetml/2006/main" count="392" uniqueCount="287">
  <si>
    <t>A-</t>
  </si>
  <si>
    <t>Letter Grade</t>
  </si>
  <si>
    <t>A+</t>
  </si>
  <si>
    <t>A</t>
  </si>
  <si>
    <t>B+</t>
  </si>
  <si>
    <t>B</t>
  </si>
  <si>
    <t>B-</t>
  </si>
  <si>
    <t>C</t>
  </si>
  <si>
    <t>C-</t>
  </si>
  <si>
    <t>C+</t>
  </si>
  <si>
    <t>D</t>
  </si>
  <si>
    <t>D-</t>
  </si>
  <si>
    <t>D+</t>
  </si>
  <si>
    <t>F</t>
  </si>
  <si>
    <t>Class #9</t>
  </si>
  <si>
    <t>Class #10</t>
  </si>
  <si>
    <t>Class #11</t>
  </si>
  <si>
    <t>Class #12</t>
  </si>
  <si>
    <t>Class #13</t>
  </si>
  <si>
    <t>Class #14</t>
  </si>
  <si>
    <t>Class #15</t>
  </si>
  <si>
    <t>Class #16</t>
  </si>
  <si>
    <t>Class #17</t>
  </si>
  <si>
    <t>Class #18</t>
  </si>
  <si>
    <t>Class #19</t>
  </si>
  <si>
    <t>Class #20</t>
  </si>
  <si>
    <r>
      <t xml:space="preserve">Quality Points </t>
    </r>
    <r>
      <rPr>
        <sz val="10"/>
        <rFont val="Arial"/>
        <family val="2"/>
      </rPr>
      <t>(Automatically Entered)</t>
    </r>
  </si>
  <si>
    <t>Total Semester Hours</t>
  </si>
  <si>
    <t>Total Freshman Quality Points</t>
  </si>
  <si>
    <t>Enter Grade</t>
  </si>
  <si>
    <t>Class #21</t>
  </si>
  <si>
    <t>Class #22</t>
  </si>
  <si>
    <t>Class #23</t>
  </si>
  <si>
    <t>Class #24</t>
  </si>
  <si>
    <t>Class #25</t>
  </si>
  <si>
    <t>Class #26</t>
  </si>
  <si>
    <t xml:space="preserve">Semester Conversion </t>
  </si>
  <si>
    <t>Enter Quarter Units</t>
  </si>
  <si>
    <t>Total Senior Quality Points</t>
  </si>
  <si>
    <t>Total Junior Quality Points</t>
  </si>
  <si>
    <t>Total Sophmore Quality Points</t>
  </si>
  <si>
    <t>Do not modify the information presented below!</t>
  </si>
  <si>
    <t>Cumulative Undergraduate Hours</t>
  </si>
  <si>
    <t>Cumulative Undergraduate Quality Points</t>
  </si>
  <si>
    <t>Post-Bac Classes</t>
  </si>
  <si>
    <t>Cumulative Hours Inc. Post Bac</t>
  </si>
  <si>
    <t>Cumulative Quality Points Inc. Post Bac</t>
  </si>
  <si>
    <t>Total Post Bac Quality Points</t>
  </si>
  <si>
    <t>BCPM Semester Hours</t>
  </si>
  <si>
    <t>Freshman BCPM GPA</t>
  </si>
  <si>
    <t>All Other Hours</t>
  </si>
  <si>
    <t>Sophmore BCPM GPA</t>
  </si>
  <si>
    <t>All Other Sophmore GPA</t>
  </si>
  <si>
    <t>All Other Freshman GPA</t>
  </si>
  <si>
    <t>Junior BCPM GPA</t>
  </si>
  <si>
    <t>All Other Junior GPA</t>
  </si>
  <si>
    <t>Post Bac BCPM GPA</t>
  </si>
  <si>
    <t>All Other Post Bac GPA</t>
  </si>
  <si>
    <t>Freshman Year Data</t>
  </si>
  <si>
    <t>Sophmore Year Data</t>
  </si>
  <si>
    <t>Junior Year Data</t>
  </si>
  <si>
    <t>Senior Year Data</t>
  </si>
  <si>
    <r>
      <t xml:space="preserve">Biology, Chemistry, Physics, or Math Class (BCPM)                            </t>
    </r>
    <r>
      <rPr>
        <sz val="10"/>
        <rFont val="Arial"/>
        <family val="2"/>
      </rPr>
      <t>(Check Box if Yes)</t>
    </r>
  </si>
  <si>
    <t>Post Bac Year Data</t>
  </si>
  <si>
    <t>Undergraduate Data</t>
  </si>
  <si>
    <t>Cumulative Undergraduate BCPM Hours</t>
  </si>
  <si>
    <t>Cumulative Undergraduate BCPM Quality Points</t>
  </si>
  <si>
    <t>Cumulative Undergraduate All Other Hours</t>
  </si>
  <si>
    <t>Cumulative Undergraduate All Other Quality Points</t>
  </si>
  <si>
    <t>Cumulative BCPM Hours Inc. Post Bac</t>
  </si>
  <si>
    <t>Cumulative BCPM Quality Points Inc. Post Bac</t>
  </si>
  <si>
    <t>All Data</t>
  </si>
  <si>
    <t>Cumulative All Other Hours Inc. Post Bac</t>
  </si>
  <si>
    <t>Cumulative All Other Quality Points Inc. Post Bac</t>
  </si>
  <si>
    <t>Running Overall GPA</t>
  </si>
  <si>
    <t>Running BCPM GPA</t>
  </si>
  <si>
    <t>Running All Other GPA</t>
  </si>
  <si>
    <t>Enter Number of Unit Hours on Transcript</t>
  </si>
  <si>
    <r>
      <t>AMCAS Weight - Grade Point Conversion</t>
    </r>
    <r>
      <rPr>
        <sz val="10"/>
        <rFont val="Arial"/>
        <family val="0"/>
      </rPr>
      <t xml:space="preserve"> (Automatically Entered)</t>
    </r>
  </si>
  <si>
    <t>Class #1</t>
  </si>
  <si>
    <t>Class #2</t>
  </si>
  <si>
    <t>Class #3</t>
  </si>
  <si>
    <t>Class #4</t>
  </si>
  <si>
    <t>Class #5</t>
  </si>
  <si>
    <t>Class #6</t>
  </si>
  <si>
    <t>Class #7</t>
  </si>
  <si>
    <t>Class #8</t>
  </si>
  <si>
    <t>AMCAS Grade Points</t>
  </si>
  <si>
    <t>AMCAS Quarter System Units</t>
  </si>
  <si>
    <t xml:space="preserve">Enter Transcript Grade </t>
  </si>
  <si>
    <r>
      <t xml:space="preserve">AMCAS Calculated Semester Hours                    </t>
    </r>
    <r>
      <rPr>
        <sz val="10"/>
        <rFont val="Arial"/>
        <family val="2"/>
      </rPr>
      <t>(Automatically Entered)</t>
    </r>
  </si>
  <si>
    <t>AMCAS Freshman GPA</t>
  </si>
  <si>
    <t>AMCAS Sophmore GPA</t>
  </si>
  <si>
    <t>AMCAS Junior GPA</t>
  </si>
  <si>
    <t>AMCAS Senior GPA</t>
  </si>
  <si>
    <t>Cumulative Undergraduate AMCAS GPA</t>
  </si>
  <si>
    <t>Cumulative Undergraduate BCPM AMCAS GPA</t>
  </si>
  <si>
    <t>Cumulative Undergraduate All Other AMCAS GPA</t>
  </si>
  <si>
    <t>AMCAS Post Bac GPA</t>
  </si>
  <si>
    <r>
      <t xml:space="preserve">Check Box if Class is Based on the Quarter System                                   </t>
    </r>
    <r>
      <rPr>
        <sz val="10"/>
        <color indexed="9"/>
        <rFont val="Arial"/>
        <family val="2"/>
      </rPr>
      <t>(Leave Unchecked if Semester System Based)</t>
    </r>
  </si>
  <si>
    <t>Cumulative Undergraduate AMCAS GPA Inc. Post Bac</t>
  </si>
  <si>
    <t>Cumulative Undergraduate AMCAS BCPM GPA Inc. Post Bac</t>
  </si>
  <si>
    <t>Cumulative All Other Undergraduate AMCAS GPA Inc. Post Bac</t>
  </si>
  <si>
    <t>AMCAS GPA Calculator - (Version 4 Final)</t>
  </si>
  <si>
    <r>
      <t>1.</t>
    </r>
    <r>
      <rPr>
        <sz val="10"/>
        <rFont val="Arial"/>
        <family val="0"/>
      </rPr>
      <t xml:space="preserve"> Note that columns that are greyed-out will be calculated automatically for you. Do not attempt to input data in greyed-out columns.</t>
    </r>
  </si>
  <si>
    <t>READ THESE TIPS BEFORE FILLING OUT THE GPA CALCULATION GRID (which appears on the next tab within this Excel document)</t>
  </si>
  <si>
    <t>Senior BCPM GPA</t>
  </si>
  <si>
    <t>All Other Senior GPA</t>
  </si>
  <si>
    <t xml:space="preserve"> </t>
  </si>
  <si>
    <r>
      <t>4.</t>
    </r>
    <r>
      <rPr>
        <sz val="10"/>
        <rFont val="Arial"/>
        <family val="0"/>
      </rPr>
      <t xml:space="preserve"> When entering credits into the grid, be sure to enter courses and credits </t>
    </r>
    <r>
      <rPr>
        <i/>
        <sz val="10"/>
        <rFont val="Arial"/>
        <family val="2"/>
      </rPr>
      <t>as they appear on the transcript from the institution where you took the courses</t>
    </r>
    <r>
      <rPr>
        <sz val="10"/>
        <rFont val="Arial"/>
        <family val="0"/>
      </rPr>
      <t>. Then simply check the box in column "H" if the course was taken at an institution (such as PSU) that is on the quarter system. Leave it unchecked if the credits were taken at an institution using the semester system. This means you must have transcripts on hand from each institution attended when filling out the grid (</t>
    </r>
    <r>
      <rPr>
        <i/>
        <sz val="10"/>
        <rFont val="Arial"/>
        <family val="2"/>
      </rPr>
      <t>list credits taken elsewhere and then transferred to PSU as they appear on the transcript of the institution where you took the credits</t>
    </r>
    <r>
      <rPr>
        <sz val="10"/>
        <rFont val="Arial"/>
        <family val="0"/>
      </rPr>
      <t xml:space="preserve"> - </t>
    </r>
    <r>
      <rPr>
        <i/>
        <sz val="10"/>
        <rFont val="Arial"/>
        <family val="2"/>
      </rPr>
      <t>NOT as they appear on your PSU unofficial transcript</t>
    </r>
    <r>
      <rPr>
        <sz val="10"/>
        <rFont val="Arial"/>
        <family val="0"/>
      </rPr>
      <t>).</t>
    </r>
  </si>
  <si>
    <r>
      <t>5.</t>
    </r>
    <r>
      <rPr>
        <sz val="10"/>
        <rFont val="Arial"/>
        <family val="0"/>
      </rPr>
      <t xml:space="preserve"> If you do not have obvious and clear-cut freshman, sophomore, junior, and senior years, make sure you use the academic status table available in the HSAC packet to determine which terms to include in the freshman section, which in the sophomore section, and so on. You might need to refer to the academic status table if you took one or more breaks during college or took part-time loads or stayed at the community college for more than two years (in which case your junior year would technically start at the community college even though you weren't taking upper division coursework yet), etc. </t>
    </r>
  </si>
  <si>
    <r>
      <t>7.</t>
    </r>
    <r>
      <rPr>
        <sz val="10"/>
        <rFont val="Arial"/>
        <family val="0"/>
      </rPr>
      <t xml:space="preserve"> If you are not yet a senior (have not reached 91 or more semester credit hours or 136 or more quarter hours), the senior section should be blank.</t>
    </r>
  </si>
  <si>
    <r>
      <t>8.</t>
    </r>
    <r>
      <rPr>
        <sz val="10"/>
        <rFont val="Arial"/>
        <family val="0"/>
      </rPr>
      <t xml:space="preserve"> If you have not taken any college coursework after completing a Bachelor's degree, the "Postbaccalaureate Undergraduate" section should be blank.</t>
    </r>
  </si>
  <si>
    <r>
      <t xml:space="preserve">9. </t>
    </r>
    <r>
      <rPr>
        <sz val="10"/>
        <rFont val="Arial"/>
        <family val="2"/>
      </rPr>
      <t>If you have not taken any graduate level coursework, the "Cumluative Graduate" field should be blank.</t>
    </r>
  </si>
  <si>
    <r>
      <t>6.</t>
    </r>
    <r>
      <rPr>
        <sz val="10"/>
        <rFont val="Arial"/>
        <family val="0"/>
      </rPr>
      <t xml:space="preserve"> Note that there is not a section in the College GPA Calculation Excel grid for </t>
    </r>
    <r>
      <rPr>
        <i/>
        <sz val="10"/>
        <rFont val="Arial"/>
        <family val="2"/>
      </rPr>
      <t>college coursework taken in high school</t>
    </r>
    <r>
      <rPr>
        <sz val="10"/>
        <rFont val="Arial"/>
        <family val="0"/>
      </rPr>
      <t xml:space="preserve"> (college coursework taken in high school is not AP/IB coursework; rather, it is actual college coursework taken from a college for a letter grade while you were still in high school). If you took college coursework while in high school, you will need to do these calcuations separately. To do this, ask Greg (stoltzg@pdx.edu) for the High School GPA Calculation Excel grid. Enter the college coursework that you took for a letter grade in high school into the "High School" Excel grid. Then enter the resulting totals into the "High School" fields on the HSAC GPA form in the HSAC packet of materials. Save and close the High School Excel grid. Now open the College GPA Calculation Excel Grid that lists freshman year, sophomore year, and so on. Enter your coursework &amp; grades from freshman year (freshman year is the year you began to take college coursework after graduating high school), sophomore year, and so on. When you are finished, transfer the totals for each year in college onto your HSAC GPA form. Then, open the High School GPA Calculation Excel grid again. Add the quality points and semester hours that are reflected in that grid to the quality points and semester hours that are reflected in the "Cumulative Undergraduate AMCAS GPA" category in the College GPA Calculation Excel Grid. Divide the total quality points by the total semester hours to come up with the numbers to fill into your "Cumulative Undergraduate" category on the HSAC GPA Form.</t>
    </r>
  </si>
  <si>
    <r>
      <rPr>
        <b/>
        <sz val="10"/>
        <rFont val="Arial"/>
        <family val="2"/>
      </rPr>
      <t>2.</t>
    </r>
    <r>
      <rPr>
        <sz val="10"/>
        <rFont val="Arial"/>
        <family val="2"/>
      </rPr>
      <t xml:space="preserve"> To get from one field to the next in the Excel grid, USE THE TAB KEY.</t>
    </r>
  </si>
  <si>
    <r>
      <t>3.</t>
    </r>
    <r>
      <rPr>
        <sz val="10"/>
        <rFont val="Arial"/>
        <family val="2"/>
      </rPr>
      <t xml:space="preserve"> DO NOT ENTER COURSES IN WHICH YOU EARNED a W, I, P/NP, etc. Only enter courses in which you earned a differentiated (A-F) grade.</t>
    </r>
  </si>
  <si>
    <t>BCPM Quality Points</t>
  </si>
  <si>
    <t>All Other Quality Points</t>
  </si>
  <si>
    <t>1st Year</t>
  </si>
  <si>
    <t>Term</t>
  </si>
  <si>
    <t>Year</t>
  </si>
  <si>
    <t>Course Name</t>
  </si>
  <si>
    <t>Course Number</t>
  </si>
  <si>
    <t>Course Classification</t>
  </si>
  <si>
    <t>2nd Year</t>
  </si>
  <si>
    <t>3rd Year</t>
  </si>
  <si>
    <t>4th Year</t>
  </si>
  <si>
    <t>Pre-College</t>
  </si>
  <si>
    <t>Course Classifcation</t>
  </si>
  <si>
    <t>Enter Transcript Grade</t>
  </si>
  <si>
    <t>Total Pre-College Quality points</t>
  </si>
  <si>
    <t>AMCAS Pre-College GPA</t>
  </si>
  <si>
    <t>Enter Number of Units Hours on Transcript</t>
  </si>
  <si>
    <t>Pre-College BCPM GPA</t>
  </si>
  <si>
    <t>All Other Pre-College GPA</t>
  </si>
  <si>
    <t>5th Year</t>
  </si>
  <si>
    <r>
      <t xml:space="preserve">AMCAS Weight Grade Point Conversion </t>
    </r>
    <r>
      <rPr>
        <sz val="14"/>
        <rFont val="Garamond"/>
        <family val="1"/>
      </rPr>
      <t>(Automatically Entered)</t>
    </r>
  </si>
  <si>
    <r>
      <t xml:space="preserve">AMCAS Calculated Hours </t>
    </r>
    <r>
      <rPr>
        <sz val="14"/>
        <rFont val="Garamond"/>
        <family val="1"/>
      </rPr>
      <t>(Automatically Entered)</t>
    </r>
  </si>
  <si>
    <r>
      <t xml:space="preserve">Quality Points </t>
    </r>
    <r>
      <rPr>
        <sz val="14"/>
        <rFont val="Garamond"/>
        <family val="1"/>
      </rPr>
      <t>(Automatically Entered)</t>
    </r>
  </si>
  <si>
    <r>
      <t xml:space="preserve">Biology, Chemistry, Physics or Math Cass (BCPM) </t>
    </r>
    <r>
      <rPr>
        <sz val="14"/>
        <rFont val="Garamond"/>
        <family val="1"/>
      </rPr>
      <t>(Check Box if YES)</t>
    </r>
  </si>
  <si>
    <r>
      <t xml:space="preserve">Check Box if Class is Based on the Quarter System </t>
    </r>
    <r>
      <rPr>
        <sz val="14"/>
        <rFont val="Garamond"/>
        <family val="1"/>
      </rPr>
      <t>(Leave Unchecked if Semester System Based)</t>
    </r>
  </si>
  <si>
    <r>
      <t>AMCAS Weight - Grade Point Conversion</t>
    </r>
    <r>
      <rPr>
        <sz val="14"/>
        <rFont val="Garamond"/>
        <family val="1"/>
      </rPr>
      <t xml:space="preserve"> (Automatically Entered)</t>
    </r>
  </si>
  <si>
    <r>
      <t xml:space="preserve">AMCAS Calculated Hours                    </t>
    </r>
    <r>
      <rPr>
        <sz val="14"/>
        <rFont val="Garamond"/>
        <family val="1"/>
      </rPr>
      <t>(Automatically Entered)</t>
    </r>
  </si>
  <si>
    <r>
      <t xml:space="preserve">Biology, Chemistry, Physics, or Math Class (BCPM)                               </t>
    </r>
    <r>
      <rPr>
        <sz val="14"/>
        <rFont val="Garamond"/>
        <family val="1"/>
      </rPr>
      <t>(Check Box if Yes)</t>
    </r>
  </si>
  <si>
    <r>
      <t xml:space="preserve">Check Box if Class is Based on the Quarter System                                   </t>
    </r>
    <r>
      <rPr>
        <sz val="14"/>
        <color indexed="9"/>
        <rFont val="Garamond"/>
        <family val="1"/>
      </rPr>
      <t>(Leave Unchecked if Semester System Based)</t>
    </r>
  </si>
  <si>
    <r>
      <t xml:space="preserve">AMCAS Weight - Grade Point Conversion </t>
    </r>
    <r>
      <rPr>
        <sz val="14"/>
        <rFont val="Garamond"/>
        <family val="1"/>
      </rPr>
      <t>(Automatically Entered)</t>
    </r>
  </si>
  <si>
    <r>
      <t xml:space="preserve">AMCAS Calculated Semester Hours                    </t>
    </r>
    <r>
      <rPr>
        <sz val="14"/>
        <rFont val="Garamond"/>
        <family val="1"/>
      </rPr>
      <t>(Automatically Entered)</t>
    </r>
  </si>
  <si>
    <r>
      <t xml:space="preserve">Biology, Chemistry, Physics, or Math Class (BCPM)                           </t>
    </r>
    <r>
      <rPr>
        <sz val="14"/>
        <rFont val="Garamond"/>
        <family val="1"/>
      </rPr>
      <t>(Check Box if Yes)</t>
    </r>
  </si>
  <si>
    <r>
      <t xml:space="preserve">Biology, Chemistry, Physics, or Math Class (BCPM)                              </t>
    </r>
    <r>
      <rPr>
        <sz val="14"/>
        <rFont val="Garamond"/>
        <family val="1"/>
      </rPr>
      <t>(Check Box if Yes)</t>
    </r>
  </si>
  <si>
    <r>
      <t xml:space="preserve">Biology, Chemistry, Physics, or Math Class (BCPM)                         </t>
    </r>
    <r>
      <rPr>
        <sz val="14"/>
        <rFont val="Garamond"/>
        <family val="1"/>
      </rPr>
      <t>(Check Box if Yes)</t>
    </r>
  </si>
  <si>
    <t>Total 5th Year Quality Points</t>
  </si>
  <si>
    <t>AMCAS 5th Year GPA</t>
  </si>
  <si>
    <t>BCPM Semester GPA</t>
  </si>
  <si>
    <t>5th Year BCPM GPA</t>
  </si>
  <si>
    <t>All Other 5th Year GPA</t>
  </si>
  <si>
    <t>Classified as Biology</t>
  </si>
  <si>
    <t>Classified as Chemistry</t>
  </si>
  <si>
    <t xml:space="preserve">Classified as Physics </t>
  </si>
  <si>
    <t>Classified as Math</t>
  </si>
  <si>
    <t>Anatomy</t>
  </si>
  <si>
    <t>Biology</t>
  </si>
  <si>
    <t>Biophysics</t>
  </si>
  <si>
    <t>Biotechnology</t>
  </si>
  <si>
    <t>Botany</t>
  </si>
  <si>
    <t>Cell Biology</t>
  </si>
  <si>
    <t>Ecology</t>
  </si>
  <si>
    <t>Entomology</t>
  </si>
  <si>
    <t>Genetics</t>
  </si>
  <si>
    <t>Histology</t>
  </si>
  <si>
    <t>Immunology</t>
  </si>
  <si>
    <t>Microbiology</t>
  </si>
  <si>
    <t>Molecular Biology</t>
  </si>
  <si>
    <t>Neuroscience</t>
  </si>
  <si>
    <t>Physiology</t>
  </si>
  <si>
    <t>Zoology</t>
  </si>
  <si>
    <t>Virology</t>
  </si>
  <si>
    <t>Biochemistry</t>
  </si>
  <si>
    <t>Chemistry</t>
  </si>
  <si>
    <t>Physical Chemistry</t>
  </si>
  <si>
    <t>Thermodynamics</t>
  </si>
  <si>
    <t>Analytical Chemistry</t>
  </si>
  <si>
    <t>Physics</t>
  </si>
  <si>
    <t>Applied Mathematics</t>
  </si>
  <si>
    <t>Biostatistics</t>
  </si>
  <si>
    <t>Mathematics</t>
  </si>
  <si>
    <t>Statistics</t>
  </si>
  <si>
    <t>Will not classify as BCPM</t>
  </si>
  <si>
    <t>Anthropology</t>
  </si>
  <si>
    <t>Economics</t>
  </si>
  <si>
    <t>Family Studies</t>
  </si>
  <si>
    <t>Psychology</t>
  </si>
  <si>
    <t>Sociology</t>
  </si>
  <si>
    <t>Accounting</t>
  </si>
  <si>
    <t>Finance</t>
  </si>
  <si>
    <t>Human Resource Studies</t>
  </si>
  <si>
    <t>Management</t>
  </si>
  <si>
    <t>Marketing</t>
  </si>
  <si>
    <t>Organizational Studies</t>
  </si>
  <si>
    <t>Journalism</t>
  </si>
  <si>
    <t>Media Production &amp; Studies</t>
  </si>
  <si>
    <t>TV, Video, &amp; Audio</t>
  </si>
  <si>
    <t>Computer Science</t>
  </si>
  <si>
    <t>Computer Engineering</t>
  </si>
  <si>
    <t>Information Systems</t>
  </si>
  <si>
    <t>Telecommunications</t>
  </si>
  <si>
    <t>Counseling &amp; Personnel Services</t>
  </si>
  <si>
    <t>Curriculum &amp; Instruction</t>
  </si>
  <si>
    <t>Educational Administration</t>
  </si>
  <si>
    <t>Educational Policy</t>
  </si>
  <si>
    <t>Health Education</t>
  </si>
  <si>
    <t>Human Development</t>
  </si>
  <si>
    <t>Physical Education</t>
  </si>
  <si>
    <t>Special Education</t>
  </si>
  <si>
    <t>Aerospace Engineering</t>
  </si>
  <si>
    <t>Biomedical Engineering</t>
  </si>
  <si>
    <t>Chemical Engineering</t>
  </si>
  <si>
    <t>Civil Engineering</t>
  </si>
  <si>
    <t>Electrical Engineering</t>
  </si>
  <si>
    <t>Environmental Engineering</t>
  </si>
  <si>
    <t>Nuclear Engineering</t>
  </si>
  <si>
    <t>Composition &amp; Rhetoric</t>
  </si>
  <si>
    <t>Creative Writing</t>
  </si>
  <si>
    <t>Literature</t>
  </si>
  <si>
    <t>Art</t>
  </si>
  <si>
    <t>Art History</t>
  </si>
  <si>
    <t>Dance</t>
  </si>
  <si>
    <t>Fine Arts</t>
  </si>
  <si>
    <t>Music</t>
  </si>
  <si>
    <t>Photography</t>
  </si>
  <si>
    <t>Theatre</t>
  </si>
  <si>
    <t>American Sign Language</t>
  </si>
  <si>
    <t>Comparative Literature</t>
  </si>
  <si>
    <t>Foreign Language(s) &amp; Literature</t>
  </si>
  <si>
    <t>Linguistics</t>
  </si>
  <si>
    <t>Criminology &amp; Criminal Justice</t>
  </si>
  <si>
    <t>Government</t>
  </si>
  <si>
    <t>International Relations &amp; Studies</t>
  </si>
  <si>
    <t>Law/Legal Studies</t>
  </si>
  <si>
    <t>Political Science</t>
  </si>
  <si>
    <t>Public Affairs &amp; Policy</t>
  </si>
  <si>
    <t>Urban Policy &amp; Planning</t>
  </si>
  <si>
    <t>Allied Health</t>
  </si>
  <si>
    <t>Chiropractic</t>
  </si>
  <si>
    <t>Dentistry</t>
  </si>
  <si>
    <t>Hearing &amp; Speech Studies</t>
  </si>
  <si>
    <t>Hospital Administration</t>
  </si>
  <si>
    <t>Kinesiology</t>
  </si>
  <si>
    <t>Nursing</t>
  </si>
  <si>
    <t>Nutrition</t>
  </si>
  <si>
    <t>Occupational Therapy</t>
  </si>
  <si>
    <t>Optometry</t>
  </si>
  <si>
    <t>Osteopathy</t>
  </si>
  <si>
    <t>Psychiatry</t>
  </si>
  <si>
    <t>Physical Therapy</t>
  </si>
  <si>
    <t>Physician Assistant</t>
  </si>
  <si>
    <t>Public Health</t>
  </si>
  <si>
    <t>Pharmacology &amp; Pharmacy</t>
  </si>
  <si>
    <t>Sports Medicine</t>
  </si>
  <si>
    <t>Veterinary Medicine</t>
  </si>
  <si>
    <t>Medical Terminology</t>
  </si>
  <si>
    <t>History</t>
  </si>
  <si>
    <t>Agriculture</t>
  </si>
  <si>
    <t>Animal &amp; Avian Sciences</t>
  </si>
  <si>
    <t>Environmental Science &amp; Policy</t>
  </si>
  <si>
    <t>Forestry</t>
  </si>
  <si>
    <t>Geography</t>
  </si>
  <si>
    <t>Geology</t>
  </si>
  <si>
    <t>Horticulture</t>
  </si>
  <si>
    <t>Landscape Architecture</t>
  </si>
  <si>
    <t>Meteorology</t>
  </si>
  <si>
    <t>Natural Resources</t>
  </si>
  <si>
    <t>Oceanography</t>
  </si>
  <si>
    <t>Architecture</t>
  </si>
  <si>
    <t>Library Science</t>
  </si>
  <si>
    <t>Military Science</t>
  </si>
  <si>
    <t>Sports (tennis, golf, aerobics, etc.)</t>
  </si>
  <si>
    <t>Ethics</t>
  </si>
  <si>
    <t>Logic</t>
  </si>
  <si>
    <t>Philosophy</t>
  </si>
  <si>
    <t>Religion</t>
  </si>
  <si>
    <t>Theology</t>
  </si>
  <si>
    <t>Afro-American Studies</t>
  </si>
  <si>
    <t>American Studies</t>
  </si>
  <si>
    <t>Gender Studies</t>
  </si>
  <si>
    <t>Medicinal Chemistry</t>
  </si>
  <si>
    <t>Astronomy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</si>
</sst>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409]dddd\,\ mmmm\ dd\,\ yyyy"/>
    <numFmt numFmtId="171" formatCode="00000"/>
  </numFmts>
  <fonts count="7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color indexed="8"/>
      <name val="Albany"/>
      <family val="2"/>
    </font>
    <font>
      <b/>
      <sz val="12"/>
      <name val="Arial"/>
      <family val="2"/>
    </font>
    <font>
      <sz val="8"/>
      <name val="Tahoma"/>
      <family val="2"/>
    </font>
    <font>
      <sz val="10"/>
      <color indexed="9"/>
      <name val="Arial"/>
      <family val="2"/>
    </font>
    <font>
      <b/>
      <sz val="10"/>
      <color indexed="9"/>
      <name val="Arial"/>
      <family val="2"/>
    </font>
    <font>
      <b/>
      <sz val="16"/>
      <name val="Arial"/>
      <family val="2"/>
    </font>
    <font>
      <i/>
      <sz val="10"/>
      <name val="Arial"/>
      <family val="2"/>
    </font>
    <font>
      <b/>
      <i/>
      <sz val="10"/>
      <name val="Arial"/>
      <family val="2"/>
    </font>
    <font>
      <sz val="10"/>
      <name val="Garamond"/>
      <family val="1"/>
    </font>
    <font>
      <b/>
      <sz val="10"/>
      <name val="Garamond"/>
      <family val="1"/>
    </font>
    <font>
      <b/>
      <sz val="10"/>
      <color indexed="9"/>
      <name val="Garamond"/>
      <family val="1"/>
    </font>
    <font>
      <sz val="8"/>
      <color indexed="8"/>
      <name val="Arial"/>
      <family val="2"/>
    </font>
    <font>
      <sz val="8.25"/>
      <color indexed="8"/>
      <name val="Arial"/>
      <family val="2"/>
    </font>
    <font>
      <sz val="8.5"/>
      <color indexed="8"/>
      <name val="Arial"/>
      <family val="2"/>
    </font>
    <font>
      <sz val="14.5"/>
      <color indexed="8"/>
      <name val="Arial"/>
      <family val="2"/>
    </font>
    <font>
      <sz val="12.2"/>
      <color indexed="8"/>
      <name val="Arial"/>
      <family val="2"/>
    </font>
    <font>
      <sz val="8"/>
      <name val="Segoe UI"/>
      <family val="2"/>
    </font>
    <font>
      <b/>
      <sz val="12"/>
      <name val="Garamond"/>
      <family val="1"/>
    </font>
    <font>
      <sz val="12"/>
      <name val="Garamond"/>
      <family val="1"/>
    </font>
    <font>
      <b/>
      <sz val="14"/>
      <name val="Garamond"/>
      <family val="1"/>
    </font>
    <font>
      <sz val="14"/>
      <name val="Garamond"/>
      <family val="1"/>
    </font>
    <font>
      <b/>
      <sz val="14"/>
      <color indexed="9"/>
      <name val="Garamond"/>
      <family val="1"/>
    </font>
    <font>
      <sz val="14"/>
      <color indexed="9"/>
      <name val="Garamond"/>
      <family val="1"/>
    </font>
    <font>
      <b/>
      <sz val="20"/>
      <name val="Garamond"/>
      <family val="1"/>
    </font>
    <font>
      <sz val="11"/>
      <name val="Calibri"/>
      <family val="2"/>
    </font>
    <font>
      <sz val="10"/>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7.75"/>
      <color indexed="8"/>
      <name val="Arial"/>
      <family val="2"/>
    </font>
    <font>
      <b/>
      <sz val="8.75"/>
      <color indexed="8"/>
      <name val="Arial"/>
      <family val="2"/>
    </font>
    <font>
      <sz val="11.25"/>
      <color indexed="8"/>
      <name val="Arial"/>
      <family val="2"/>
    </font>
    <font>
      <b/>
      <sz val="14.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29"/>
        <bgColor indexed="64"/>
      </patternFill>
    </fill>
    <fill>
      <patternFill patternType="solid">
        <fgColor indexed="56"/>
        <bgColor indexed="64"/>
      </patternFill>
    </fill>
    <fill>
      <patternFill patternType="solid">
        <fgColor indexed="55"/>
        <bgColor indexed="64"/>
      </patternFill>
    </fill>
    <fill>
      <patternFill patternType="solid">
        <fgColor indexed="41"/>
        <bgColor indexed="64"/>
      </patternFill>
    </fill>
    <fill>
      <patternFill patternType="solid">
        <fgColor theme="0" tint="-0.3499799966812134"/>
        <bgColor indexed="64"/>
      </patternFill>
    </fill>
    <fill>
      <patternFill patternType="solid">
        <fgColor theme="8" tint="-0.24997000396251678"/>
        <bgColor indexed="64"/>
      </patternFill>
    </fill>
    <fill>
      <patternFill patternType="solid">
        <fgColor theme="0" tint="-0.24997000396251678"/>
        <bgColor indexed="64"/>
      </patternFill>
    </fill>
    <fill>
      <patternFill patternType="solid">
        <fgColor indexed="57"/>
        <bgColor indexed="64"/>
      </patternFill>
    </fill>
    <fill>
      <patternFill patternType="solid">
        <fgColor rgb="FF339966"/>
        <bgColor indexed="64"/>
      </patternFill>
    </fill>
    <fill>
      <patternFill patternType="solid">
        <fgColor rgb="FFFFFF00"/>
        <bgColor indexed="64"/>
      </patternFill>
    </fill>
    <fill>
      <patternFill patternType="solid">
        <fgColor indexed="40"/>
        <bgColor indexed="64"/>
      </patternFill>
    </fill>
    <fill>
      <patternFill patternType="solid">
        <fgColor indexed="52"/>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indexed="19"/>
        <bgColor indexed="64"/>
      </patternFill>
    </fill>
    <fill>
      <patternFill patternType="solid">
        <fgColor indexed="9"/>
        <bgColor indexed="64"/>
      </patternFill>
    </fill>
    <fill>
      <patternFill patternType="solid">
        <fgColor indexed="47"/>
        <bgColor indexed="64"/>
      </patternFill>
    </fill>
    <fill>
      <patternFill patternType="solid">
        <fgColor indexed="3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8"/>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color indexed="63"/>
      </right>
      <top style="medium"/>
      <bottom>
        <color indexed="63"/>
      </bottom>
    </border>
    <border>
      <left>
        <color indexed="63"/>
      </left>
      <right style="medium"/>
      <top style="thin"/>
      <bottom style="thin"/>
    </border>
    <border>
      <left style="medium"/>
      <right style="thin"/>
      <top style="thin"/>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18">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0" xfId="0" applyBorder="1" applyAlignment="1">
      <alignment/>
    </xf>
    <xf numFmtId="0" fontId="5" fillId="0" borderId="0" xfId="0" applyFont="1" applyBorder="1" applyAlignment="1">
      <alignment horizontal="left"/>
    </xf>
    <xf numFmtId="0" fontId="0" fillId="0" borderId="0" xfId="0" applyBorder="1" applyAlignment="1">
      <alignment horizontal="center"/>
    </xf>
    <xf numFmtId="0" fontId="0" fillId="0" borderId="10" xfId="0" applyBorder="1" applyAlignment="1">
      <alignment horizontal="center"/>
    </xf>
    <xf numFmtId="0" fontId="4" fillId="0" borderId="0" xfId="0" applyFont="1" applyBorder="1" applyAlignment="1">
      <alignment horizontal="center" vertical="center" wrapText="1"/>
    </xf>
    <xf numFmtId="0" fontId="6" fillId="0" borderId="0" xfId="0" applyFont="1" applyAlignment="1">
      <alignment/>
    </xf>
    <xf numFmtId="0" fontId="4" fillId="0" borderId="0" xfId="0" applyFont="1" applyBorder="1" applyAlignment="1">
      <alignment horizontal="center"/>
    </xf>
    <xf numFmtId="0" fontId="4" fillId="0" borderId="10" xfId="0" applyFont="1" applyBorder="1" applyAlignment="1">
      <alignment horizontal="center" wrapText="1"/>
    </xf>
    <xf numFmtId="0" fontId="5" fillId="0" borderId="10" xfId="0" applyFont="1" applyBorder="1" applyAlignment="1">
      <alignment horizontal="center"/>
    </xf>
    <xf numFmtId="164" fontId="5" fillId="0" borderId="10" xfId="0" applyNumberFormat="1" applyFont="1" applyBorder="1" applyAlignment="1">
      <alignment horizontal="center"/>
    </xf>
    <xf numFmtId="0" fontId="4" fillId="0" borderId="10" xfId="0" applyFont="1" applyFill="1" applyBorder="1" applyAlignment="1">
      <alignment horizontal="center" wrapText="1"/>
    </xf>
    <xf numFmtId="0" fontId="0" fillId="0" borderId="0" xfId="0" applyAlignment="1">
      <alignment horizontal="center" vertical="center"/>
    </xf>
    <xf numFmtId="0" fontId="0"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ill="1" applyAlignment="1">
      <alignment/>
    </xf>
    <xf numFmtId="0" fontId="4" fillId="35" borderId="10" xfId="0" applyFont="1" applyFill="1" applyBorder="1" applyAlignment="1">
      <alignment horizontal="center" vertical="center" wrapText="1"/>
    </xf>
    <xf numFmtId="0" fontId="0" fillId="0" borderId="0" xfId="0" applyFill="1" applyBorder="1" applyAlignment="1">
      <alignment/>
    </xf>
    <xf numFmtId="0" fontId="0" fillId="0" borderId="0" xfId="0" applyAlignment="1">
      <alignment horizontal="left" vertical="center"/>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4" fillId="33" borderId="11"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5" borderId="11" xfId="0" applyFont="1" applyFill="1" applyBorder="1" applyAlignment="1">
      <alignment horizontal="center" vertical="center"/>
    </xf>
    <xf numFmtId="0" fontId="9" fillId="36" borderId="12" xfId="0" applyFont="1" applyFill="1" applyBorder="1" applyAlignment="1">
      <alignment horizontal="center" vertical="center" wrapText="1"/>
    </xf>
    <xf numFmtId="0" fontId="4" fillId="0" borderId="13" xfId="0" applyFont="1" applyBorder="1" applyAlignment="1">
      <alignment horizontal="center" wrapText="1"/>
    </xf>
    <xf numFmtId="0" fontId="4" fillId="0" borderId="13" xfId="0" applyFont="1" applyFill="1" applyBorder="1" applyAlignment="1">
      <alignment horizontal="center" wrapText="1"/>
    </xf>
    <xf numFmtId="0" fontId="5" fillId="0" borderId="14" xfId="0" applyFont="1" applyFill="1" applyBorder="1" applyAlignment="1">
      <alignment horizontal="center"/>
    </xf>
    <xf numFmtId="164" fontId="5" fillId="0" borderId="15" xfId="0" applyNumberFormat="1" applyFont="1" applyFill="1" applyBorder="1" applyAlignment="1">
      <alignment horizontal="left"/>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8" xfId="0" applyFill="1" applyBorder="1" applyAlignment="1">
      <alignment horizontal="center" vertical="center"/>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8" fillId="0" borderId="20" xfId="0" applyFont="1" applyBorder="1" applyAlignment="1" applyProtection="1">
      <alignment/>
      <protection locked="0"/>
    </xf>
    <xf numFmtId="0" fontId="8" fillId="0" borderId="22" xfId="0" applyFont="1" applyBorder="1" applyAlignment="1" applyProtection="1">
      <alignment/>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0" borderId="12" xfId="0" applyFont="1" applyBorder="1" applyAlignment="1" applyProtection="1">
      <alignment/>
      <protection locked="0"/>
    </xf>
    <xf numFmtId="0" fontId="9" fillId="0" borderId="20" xfId="0" applyFont="1" applyBorder="1" applyAlignment="1" applyProtection="1">
      <alignment horizontal="center" vertical="center" wrapText="1"/>
      <protection locked="0"/>
    </xf>
    <xf numFmtId="0" fontId="0" fillId="0" borderId="11" xfId="0" applyBorder="1" applyAlignment="1">
      <alignment/>
    </xf>
    <xf numFmtId="0" fontId="4" fillId="0" borderId="10" xfId="0" applyFont="1" applyBorder="1" applyAlignment="1">
      <alignment wrapText="1"/>
    </xf>
    <xf numFmtId="0" fontId="4" fillId="0" borderId="10" xfId="0" applyFont="1" applyBorder="1" applyAlignment="1">
      <alignment/>
    </xf>
    <xf numFmtId="0" fontId="6" fillId="38" borderId="12" xfId="0" applyFont="1" applyFill="1" applyBorder="1" applyAlignment="1">
      <alignment/>
    </xf>
    <xf numFmtId="0" fontId="12" fillId="0" borderId="10" xfId="0" applyFont="1" applyBorder="1" applyAlignment="1">
      <alignment/>
    </xf>
    <xf numFmtId="0" fontId="0" fillId="0" borderId="10" xfId="0" applyFont="1" applyBorder="1" applyAlignment="1">
      <alignment/>
    </xf>
    <xf numFmtId="0" fontId="4" fillId="0" borderId="10" xfId="0" applyFont="1" applyFill="1" applyBorder="1" applyAlignment="1">
      <alignment wrapText="1"/>
    </xf>
    <xf numFmtId="0" fontId="14" fillId="33" borderId="10" xfId="0" applyFont="1" applyFill="1" applyBorder="1" applyAlignment="1">
      <alignment horizontal="center" vertical="center" wrapText="1"/>
    </xf>
    <xf numFmtId="0" fontId="0" fillId="0" borderId="23" xfId="0" applyBorder="1" applyAlignment="1">
      <alignment/>
    </xf>
    <xf numFmtId="0" fontId="13" fillId="0" borderId="0" xfId="0" applyFont="1" applyBorder="1" applyAlignment="1">
      <alignment/>
    </xf>
    <xf numFmtId="0" fontId="10" fillId="0" borderId="14" xfId="0" applyFont="1" applyBorder="1" applyAlignment="1" applyProtection="1">
      <alignment/>
      <protection/>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3" fillId="39" borderId="10" xfId="0" applyFont="1" applyFill="1" applyBorder="1" applyAlignment="1">
      <alignment horizontal="center" vertical="top" wrapText="1"/>
    </xf>
    <xf numFmtId="0" fontId="23" fillId="0" borderId="10" xfId="0" applyFont="1" applyBorder="1" applyAlignment="1">
      <alignment horizontal="center" vertical="top"/>
    </xf>
    <xf numFmtId="0" fontId="23" fillId="0" borderId="10" xfId="0" applyFont="1" applyBorder="1" applyAlignment="1">
      <alignment horizontal="center"/>
    </xf>
    <xf numFmtId="0" fontId="13" fillId="0" borderId="26"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3" fillId="0" borderId="29" xfId="0" applyFont="1" applyBorder="1" applyAlignment="1">
      <alignment/>
    </xf>
    <xf numFmtId="0" fontId="23" fillId="0" borderId="0" xfId="0" applyFont="1" applyBorder="1" applyAlignment="1">
      <alignment/>
    </xf>
    <xf numFmtId="0" fontId="23"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0" fontId="23" fillId="0" borderId="27" xfId="0" applyFont="1" applyBorder="1" applyAlignment="1">
      <alignment/>
    </xf>
    <xf numFmtId="0" fontId="23" fillId="40" borderId="10" xfId="0" applyFont="1" applyFill="1" applyBorder="1" applyAlignment="1">
      <alignment horizontal="center" vertical="top" wrapText="1"/>
    </xf>
    <xf numFmtId="0" fontId="23" fillId="40" borderId="10" xfId="0" applyFont="1" applyFill="1" applyBorder="1" applyAlignment="1">
      <alignment horizontal="center" vertical="top"/>
    </xf>
    <xf numFmtId="0" fontId="23" fillId="40" borderId="30" xfId="0" applyFont="1" applyFill="1" applyBorder="1" applyAlignment="1">
      <alignment horizontal="center" vertical="top"/>
    </xf>
    <xf numFmtId="0" fontId="23" fillId="0" borderId="10" xfId="0" applyFont="1" applyFill="1" applyBorder="1" applyAlignment="1">
      <alignment horizontal="center" vertical="top" wrapText="1"/>
    </xf>
    <xf numFmtId="0" fontId="23" fillId="0" borderId="30" xfId="0" applyFont="1" applyBorder="1" applyAlignment="1">
      <alignment horizontal="center" vertical="top"/>
    </xf>
    <xf numFmtId="0" fontId="23" fillId="0" borderId="0" xfId="0" applyFont="1" applyBorder="1" applyAlignment="1">
      <alignment horizontal="center" vertical="top"/>
    </xf>
    <xf numFmtId="0" fontId="23" fillId="0" borderId="27" xfId="0" applyFont="1" applyBorder="1" applyAlignment="1">
      <alignment horizontal="center" vertical="top"/>
    </xf>
    <xf numFmtId="0" fontId="23" fillId="0" borderId="31" xfId="0" applyFont="1" applyFill="1" applyBorder="1" applyAlignment="1">
      <alignment horizontal="center" vertical="top" wrapText="1"/>
    </xf>
    <xf numFmtId="0" fontId="22" fillId="0" borderId="31" xfId="0" applyFont="1" applyFill="1" applyBorder="1" applyAlignment="1">
      <alignment horizontal="center" vertical="top" wrapText="1"/>
    </xf>
    <xf numFmtId="0" fontId="25" fillId="0" borderId="24" xfId="0" applyFont="1" applyBorder="1" applyAlignment="1">
      <alignment/>
    </xf>
    <xf numFmtId="0" fontId="25" fillId="0" borderId="25" xfId="0" applyFont="1" applyBorder="1" applyAlignment="1">
      <alignment/>
    </xf>
    <xf numFmtId="0" fontId="24" fillId="40" borderId="26" xfId="0" applyFont="1" applyFill="1" applyBorder="1" applyAlignment="1">
      <alignment horizontal="center" vertical="top"/>
    </xf>
    <xf numFmtId="0" fontId="24" fillId="40" borderId="0" xfId="0" applyFont="1" applyFill="1" applyBorder="1" applyAlignment="1">
      <alignment horizontal="center" vertical="top"/>
    </xf>
    <xf numFmtId="0" fontId="24" fillId="40" borderId="10" xfId="0" applyFont="1" applyFill="1" applyBorder="1" applyAlignment="1">
      <alignment horizontal="center" vertical="top"/>
    </xf>
    <xf numFmtId="0" fontId="24" fillId="40" borderId="10" xfId="0" applyFont="1" applyFill="1" applyBorder="1" applyAlignment="1">
      <alignment horizontal="center" vertical="top" wrapText="1"/>
    </xf>
    <xf numFmtId="0" fontId="24" fillId="41" borderId="10" xfId="0" applyFont="1" applyFill="1" applyBorder="1" applyAlignment="1">
      <alignment horizontal="center" vertical="top" wrapText="1"/>
    </xf>
    <xf numFmtId="0" fontId="24" fillId="15" borderId="30" xfId="0" applyFont="1" applyFill="1" applyBorder="1" applyAlignment="1">
      <alignment horizontal="center" vertical="top" wrapText="1"/>
    </xf>
    <xf numFmtId="0" fontId="25" fillId="0" borderId="10" xfId="0" applyFont="1" applyBorder="1" applyAlignment="1">
      <alignment horizontal="center" vertical="top"/>
    </xf>
    <xf numFmtId="0" fontId="25" fillId="0" borderId="10" xfId="0" applyFont="1" applyBorder="1" applyAlignment="1">
      <alignment horizontal="center" vertical="top" wrapText="1"/>
    </xf>
    <xf numFmtId="0" fontId="25" fillId="39" borderId="10" xfId="0" applyFont="1" applyFill="1" applyBorder="1" applyAlignment="1">
      <alignment horizontal="center" vertical="top" wrapText="1"/>
    </xf>
    <xf numFmtId="0" fontId="25" fillId="0" borderId="30" xfId="0" applyFont="1" applyBorder="1" applyAlignment="1">
      <alignment wrapText="1"/>
    </xf>
    <xf numFmtId="0" fontId="25" fillId="0" borderId="10" xfId="0" applyFont="1" applyBorder="1" applyAlignment="1">
      <alignment/>
    </xf>
    <xf numFmtId="0" fontId="25" fillId="0" borderId="10" xfId="0" applyFont="1" applyBorder="1" applyAlignment="1">
      <alignment horizontal="center"/>
    </xf>
    <xf numFmtId="0" fontId="25" fillId="0" borderId="30" xfId="0" applyFont="1" applyBorder="1" applyAlignment="1">
      <alignment/>
    </xf>
    <xf numFmtId="0" fontId="25" fillId="0" borderId="26" xfId="0" applyFont="1" applyBorder="1" applyAlignment="1">
      <alignment/>
    </xf>
    <xf numFmtId="0" fontId="25" fillId="0" borderId="0" xfId="0" applyFont="1" applyBorder="1" applyAlignment="1">
      <alignment/>
    </xf>
    <xf numFmtId="0" fontId="25" fillId="0" borderId="0" xfId="0" applyFont="1" applyFill="1" applyBorder="1" applyAlignment="1">
      <alignment horizontal="center" vertical="top" wrapText="1"/>
    </xf>
    <xf numFmtId="0" fontId="24" fillId="0" borderId="0" xfId="0" applyFont="1" applyFill="1" applyBorder="1" applyAlignment="1">
      <alignment horizontal="center" vertical="top" wrapText="1"/>
    </xf>
    <xf numFmtId="0" fontId="25" fillId="0" borderId="27" xfId="0" applyFont="1" applyBorder="1" applyAlignment="1">
      <alignment/>
    </xf>
    <xf numFmtId="0" fontId="25" fillId="0" borderId="28" xfId="0" applyFont="1" applyBorder="1" applyAlignment="1">
      <alignment/>
    </xf>
    <xf numFmtId="0" fontId="25" fillId="0" borderId="29" xfId="0" applyFont="1" applyBorder="1" applyAlignment="1">
      <alignment/>
    </xf>
    <xf numFmtId="0" fontId="25" fillId="0" borderId="29" xfId="0" applyFont="1" applyFill="1" applyBorder="1" applyAlignment="1">
      <alignment horizontal="center" vertical="top" wrapText="1"/>
    </xf>
    <xf numFmtId="0" fontId="14" fillId="42" borderId="10" xfId="0" applyFont="1" applyFill="1" applyBorder="1" applyAlignment="1">
      <alignment horizontal="center" vertical="center" wrapText="1"/>
    </xf>
    <xf numFmtId="0" fontId="13" fillId="0" borderId="10" xfId="0" applyFont="1" applyBorder="1" applyAlignment="1">
      <alignment horizontal="center"/>
    </xf>
    <xf numFmtId="0" fontId="13" fillId="0" borderId="0" xfId="0" applyFont="1" applyFill="1" applyBorder="1" applyAlignment="1">
      <alignment horizontal="center"/>
    </xf>
    <xf numFmtId="0" fontId="13" fillId="0" borderId="0" xfId="0" applyFont="1" applyBorder="1" applyAlignment="1">
      <alignment horizontal="center"/>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0" xfId="0" applyFont="1" applyFill="1" applyBorder="1" applyAlignment="1">
      <alignment/>
    </xf>
    <xf numFmtId="0" fontId="14" fillId="0" borderId="0" xfId="0" applyFont="1" applyBorder="1" applyAlignment="1">
      <alignment horizontal="center" vertical="center" wrapText="1"/>
    </xf>
    <xf numFmtId="0" fontId="14" fillId="34" borderId="10" xfId="0" applyFont="1" applyFill="1" applyBorder="1" applyAlignment="1">
      <alignment horizontal="center" vertical="center" wrapText="1"/>
    </xf>
    <xf numFmtId="0" fontId="14" fillId="34" borderId="10" xfId="0" applyFont="1" applyFill="1" applyBorder="1" applyAlignment="1">
      <alignment horizontal="center" vertical="center"/>
    </xf>
    <xf numFmtId="0" fontId="24" fillId="43" borderId="10" xfId="0" applyFont="1" applyFill="1" applyBorder="1" applyAlignment="1">
      <alignment horizontal="center" vertical="center"/>
    </xf>
    <xf numFmtId="0" fontId="24" fillId="43" borderId="32" xfId="0" applyFont="1" applyFill="1" applyBorder="1" applyAlignment="1">
      <alignment horizontal="center" vertical="center"/>
    </xf>
    <xf numFmtId="0" fontId="24" fillId="43" borderId="11" xfId="0" applyFont="1" applyFill="1" applyBorder="1" applyAlignment="1">
      <alignment horizontal="center" vertical="center"/>
    </xf>
    <xf numFmtId="0" fontId="24" fillId="4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5" fillId="0" borderId="20" xfId="0" applyFont="1" applyBorder="1" applyAlignment="1">
      <alignment/>
    </xf>
    <xf numFmtId="0" fontId="25" fillId="0" borderId="19" xfId="0" applyFont="1" applyBorder="1" applyAlignment="1">
      <alignment/>
    </xf>
    <xf numFmtId="0" fontId="25" fillId="0" borderId="33" xfId="0" applyFont="1" applyBorder="1" applyAlignment="1">
      <alignment/>
    </xf>
    <xf numFmtId="0" fontId="25" fillId="0" borderId="14"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37" borderId="16" xfId="0" applyFont="1" applyFill="1" applyBorder="1" applyAlignment="1">
      <alignment horizontal="center" vertical="center"/>
    </xf>
    <xf numFmtId="0" fontId="27" fillId="0" borderId="23" xfId="0" applyFont="1" applyBorder="1" applyAlignment="1" applyProtection="1">
      <alignment horizontal="right"/>
      <protection locked="0"/>
    </xf>
    <xf numFmtId="0" fontId="27" fillId="0" borderId="20" xfId="0" applyFont="1" applyBorder="1" applyAlignment="1" applyProtection="1">
      <alignment/>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37" borderId="17" xfId="0" applyFont="1" applyFill="1" applyBorder="1" applyAlignment="1">
      <alignment horizontal="center" vertical="center"/>
    </xf>
    <xf numFmtId="0" fontId="27" fillId="0" borderId="33" xfId="0" applyFont="1" applyBorder="1" applyAlignment="1" applyProtection="1">
      <alignment/>
      <protection locked="0"/>
    </xf>
    <xf numFmtId="0" fontId="26" fillId="0" borderId="33" xfId="0" applyFont="1" applyBorder="1" applyAlignment="1" applyProtection="1">
      <alignment horizontal="center" vertical="center" wrapText="1"/>
      <protection locked="0"/>
    </xf>
    <xf numFmtId="0" fontId="25" fillId="0" borderId="22" xfId="0" applyFont="1" applyBorder="1" applyAlignment="1">
      <alignment/>
    </xf>
    <xf numFmtId="0" fontId="25" fillId="0" borderId="21" xfId="0" applyFont="1" applyBorder="1" applyAlignment="1">
      <alignment/>
    </xf>
    <xf numFmtId="0" fontId="25" fillId="0" borderId="34" xfId="0" applyFont="1" applyBorder="1" applyAlignment="1">
      <alignment/>
    </xf>
    <xf numFmtId="0" fontId="25" fillId="0" borderId="21"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37" borderId="18" xfId="0" applyFont="1" applyFill="1" applyBorder="1" applyAlignment="1">
      <alignment horizontal="center" vertical="center"/>
    </xf>
    <xf numFmtId="0" fontId="27" fillId="0" borderId="34" xfId="0" applyFont="1" applyBorder="1" applyAlignment="1" applyProtection="1">
      <alignment/>
      <protection locked="0"/>
    </xf>
    <xf numFmtId="0" fontId="27" fillId="0" borderId="22" xfId="0" applyFont="1" applyBorder="1" applyAlignment="1" applyProtection="1">
      <alignment/>
      <protection locked="0"/>
    </xf>
    <xf numFmtId="0" fontId="25" fillId="0" borderId="0" xfId="0" applyFont="1" applyBorder="1" applyAlignment="1">
      <alignment vertical="top"/>
    </xf>
    <xf numFmtId="0" fontId="24" fillId="43" borderId="35" xfId="0" applyFont="1" applyFill="1" applyBorder="1" applyAlignment="1">
      <alignment horizontal="center" vertical="center"/>
    </xf>
    <xf numFmtId="0" fontId="26" fillId="15" borderId="36" xfId="0" applyFont="1" applyFill="1" applyBorder="1" applyAlignment="1">
      <alignment horizontal="center" vertical="center" wrapText="1"/>
    </xf>
    <xf numFmtId="0" fontId="25" fillId="0" borderId="37" xfId="0" applyFont="1" applyBorder="1" applyAlignment="1">
      <alignment/>
    </xf>
    <xf numFmtId="0" fontId="27" fillId="0" borderId="38" xfId="0" applyFont="1" applyBorder="1" applyAlignment="1" applyProtection="1">
      <alignment/>
      <protection locked="0"/>
    </xf>
    <xf numFmtId="0" fontId="25" fillId="0" borderId="39" xfId="0" applyFont="1" applyBorder="1" applyAlignment="1">
      <alignment/>
    </xf>
    <xf numFmtId="0" fontId="27" fillId="0" borderId="40" xfId="0" applyFont="1" applyBorder="1" applyAlignment="1" applyProtection="1">
      <alignment/>
      <protection locked="0"/>
    </xf>
    <xf numFmtId="0" fontId="14" fillId="42" borderId="30" xfId="0" applyFont="1" applyFill="1" applyBorder="1" applyAlignment="1">
      <alignment horizontal="center" vertical="center" wrapText="1"/>
    </xf>
    <xf numFmtId="0" fontId="13" fillId="0" borderId="30" xfId="0" applyFont="1" applyBorder="1" applyAlignment="1">
      <alignment horizontal="center" vertical="center" wrapText="1"/>
    </xf>
    <xf numFmtId="0" fontId="14" fillId="33" borderId="30" xfId="0" applyFont="1" applyFill="1" applyBorder="1" applyAlignment="1">
      <alignment horizontal="center" vertical="center" wrapText="1"/>
    </xf>
    <xf numFmtId="0" fontId="14" fillId="34" borderId="30" xfId="0" applyFont="1" applyFill="1" applyBorder="1" applyAlignment="1">
      <alignment horizontal="center" vertical="center" wrapText="1"/>
    </xf>
    <xf numFmtId="0" fontId="14"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1" xfId="0" applyFont="1" applyBorder="1" applyAlignment="1">
      <alignment horizontal="center" vertical="center"/>
    </xf>
    <xf numFmtId="0" fontId="13" fillId="0" borderId="41" xfId="0" applyFont="1" applyBorder="1" applyAlignment="1">
      <alignment horizontal="center" vertical="center" wrapText="1"/>
    </xf>
    <xf numFmtId="0" fontId="28" fillId="0" borderId="42" xfId="0" applyFont="1" applyBorder="1" applyAlignment="1">
      <alignment/>
    </xf>
    <xf numFmtId="0" fontId="24" fillId="18" borderId="10" xfId="0" applyFont="1" applyFill="1" applyBorder="1" applyAlignment="1">
      <alignment vertical="center"/>
    </xf>
    <xf numFmtId="0" fontId="24" fillId="18" borderId="10" xfId="0" applyFont="1" applyFill="1" applyBorder="1" applyAlignment="1">
      <alignment horizontal="center" vertical="center" wrapText="1"/>
    </xf>
    <xf numFmtId="0" fontId="25" fillId="0" borderId="15" xfId="0" applyFont="1" applyBorder="1" applyAlignment="1" applyProtection="1">
      <alignment horizontal="center" vertical="center"/>
      <protection locked="0"/>
    </xf>
    <xf numFmtId="0" fontId="27" fillId="0" borderId="12" xfId="0" applyFont="1" applyBorder="1" applyAlignment="1" applyProtection="1">
      <alignment/>
      <protection locked="0"/>
    </xf>
    <xf numFmtId="0" fontId="25" fillId="0" borderId="0" xfId="0" applyFont="1" applyBorder="1" applyAlignment="1" applyProtection="1">
      <alignment horizontal="center" vertical="center"/>
      <protection locked="0"/>
    </xf>
    <xf numFmtId="0" fontId="25" fillId="0" borderId="19" xfId="0" applyFont="1" applyBorder="1" applyAlignment="1" applyProtection="1">
      <alignment horizontal="center"/>
      <protection locked="0"/>
    </xf>
    <xf numFmtId="0" fontId="26"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protection locked="0"/>
    </xf>
    <xf numFmtId="0" fontId="25" fillId="0" borderId="13" xfId="0" applyFont="1" applyBorder="1" applyAlignment="1" applyProtection="1">
      <alignment horizontal="center" vertical="center"/>
      <protection locked="0"/>
    </xf>
    <xf numFmtId="0" fontId="25" fillId="0" borderId="0" xfId="0" applyFont="1" applyFill="1" applyBorder="1" applyAlignment="1">
      <alignment horizontal="center"/>
    </xf>
    <xf numFmtId="0" fontId="25" fillId="0" borderId="0" xfId="0" applyFont="1" applyBorder="1" applyAlignment="1">
      <alignment horizontal="center"/>
    </xf>
    <xf numFmtId="0" fontId="26"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xf>
    <xf numFmtId="0" fontId="23" fillId="0" borderId="10" xfId="0" applyFont="1" applyBorder="1" applyAlignment="1">
      <alignment horizontal="center" vertical="center"/>
    </xf>
    <xf numFmtId="0" fontId="23" fillId="0" borderId="0" xfId="0" applyFont="1" applyBorder="1" applyAlignment="1">
      <alignment horizontal="center"/>
    </xf>
    <xf numFmtId="0" fontId="23" fillId="39" borderId="10" xfId="0" applyFont="1" applyFill="1" applyBorder="1" applyAlignment="1">
      <alignment horizontal="center" vertical="top"/>
    </xf>
    <xf numFmtId="0" fontId="23" fillId="39" borderId="30" xfId="0" applyFont="1" applyFill="1" applyBorder="1" applyAlignment="1">
      <alignment horizontal="center" vertical="top"/>
    </xf>
    <xf numFmtId="0" fontId="23" fillId="44" borderId="10" xfId="0" applyFont="1" applyFill="1" applyBorder="1" applyAlignment="1">
      <alignment horizontal="center" vertical="top" wrapText="1"/>
    </xf>
    <xf numFmtId="0" fontId="23" fillId="44" borderId="10" xfId="0" applyFont="1" applyFill="1" applyBorder="1" applyAlignment="1">
      <alignment horizontal="center" vertical="top"/>
    </xf>
    <xf numFmtId="0" fontId="23" fillId="44" borderId="30" xfId="0" applyFont="1" applyFill="1" applyBorder="1" applyAlignment="1">
      <alignment horizontal="center" vertical="top" wrapText="1"/>
    </xf>
    <xf numFmtId="0" fontId="23" fillId="45"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3" fillId="34" borderId="10" xfId="0" applyFont="1" applyFill="1" applyBorder="1" applyAlignment="1">
      <alignment horizontal="center" vertical="center"/>
    </xf>
    <xf numFmtId="0" fontId="24" fillId="18" borderId="35" xfId="0" applyFont="1" applyFill="1" applyBorder="1" applyAlignment="1">
      <alignment vertical="center"/>
    </xf>
    <xf numFmtId="0" fontId="23" fillId="45" borderId="43" xfId="0" applyFont="1" applyFill="1" applyBorder="1" applyAlignment="1">
      <alignment horizontal="center" vertical="center"/>
    </xf>
    <xf numFmtId="0" fontId="23" fillId="0" borderId="30" xfId="0" applyFont="1" applyBorder="1" applyAlignment="1">
      <alignment horizontal="center" vertical="center"/>
    </xf>
    <xf numFmtId="0" fontId="23" fillId="0" borderId="27" xfId="0" applyFont="1" applyBorder="1" applyAlignment="1">
      <alignment horizontal="center" vertical="center"/>
    </xf>
    <xf numFmtId="0" fontId="23" fillId="33" borderId="43" xfId="0" applyFont="1" applyFill="1" applyBorder="1" applyAlignment="1">
      <alignment horizontal="center" vertical="center"/>
    </xf>
    <xf numFmtId="0" fontId="23" fillId="34" borderId="43" xfId="0" applyFont="1" applyFill="1" applyBorder="1" applyAlignment="1">
      <alignment horizontal="center" vertical="center" wrapText="1"/>
    </xf>
    <xf numFmtId="0" fontId="23" fillId="0" borderId="31" xfId="0" applyFont="1" applyBorder="1" applyAlignment="1">
      <alignment horizontal="center" vertical="center" wrapText="1"/>
    </xf>
    <xf numFmtId="0" fontId="23" fillId="0" borderId="31" xfId="0" applyFont="1" applyBorder="1" applyAlignment="1">
      <alignment horizontal="center"/>
    </xf>
    <xf numFmtId="0" fontId="23" fillId="0" borderId="41" xfId="0" applyFont="1" applyBorder="1" applyAlignment="1">
      <alignment horizontal="center" vertical="center"/>
    </xf>
    <xf numFmtId="0" fontId="14" fillId="46" borderId="10" xfId="0" applyFont="1" applyFill="1" applyBorder="1" applyAlignment="1">
      <alignment horizontal="center" vertical="center" wrapText="1"/>
    </xf>
    <xf numFmtId="0" fontId="24" fillId="47" borderId="12" xfId="0" applyFont="1" applyFill="1" applyBorder="1" applyAlignment="1">
      <alignment horizontal="center" vertical="center"/>
    </xf>
    <xf numFmtId="0" fontId="24" fillId="47" borderId="10" xfId="0" applyFont="1" applyFill="1" applyBorder="1" applyAlignment="1">
      <alignment horizontal="center" vertical="center" wrapText="1"/>
    </xf>
    <xf numFmtId="0" fontId="24" fillId="47" borderId="44" xfId="0" applyFont="1" applyFill="1" applyBorder="1" applyAlignment="1">
      <alignment horizontal="center" vertical="center"/>
    </xf>
    <xf numFmtId="0" fontId="14" fillId="46" borderId="43" xfId="0" applyFont="1" applyFill="1" applyBorder="1" applyAlignment="1">
      <alignment horizontal="center" vertical="center"/>
    </xf>
    <xf numFmtId="0" fontId="13" fillId="0" borderId="30" xfId="0" applyFont="1" applyBorder="1" applyAlignment="1">
      <alignment horizontal="center" vertical="center"/>
    </xf>
    <xf numFmtId="0" fontId="14" fillId="33" borderId="43" xfId="0" applyFont="1" applyFill="1" applyBorder="1" applyAlignment="1">
      <alignment horizontal="center" vertical="center"/>
    </xf>
    <xf numFmtId="0" fontId="14" fillId="34" borderId="43" xfId="0" applyFont="1" applyFill="1" applyBorder="1" applyAlignment="1">
      <alignment horizontal="center" vertical="center" wrapText="1"/>
    </xf>
    <xf numFmtId="0" fontId="13" fillId="0" borderId="31" xfId="0" applyFont="1" applyBorder="1" applyAlignment="1">
      <alignment horizontal="center"/>
    </xf>
    <xf numFmtId="0" fontId="13" fillId="0" borderId="41" xfId="0" applyFont="1" applyBorder="1" applyAlignment="1">
      <alignment horizontal="center" vertical="center"/>
    </xf>
    <xf numFmtId="0" fontId="24" fillId="48" borderId="12" xfId="0" applyFont="1" applyFill="1" applyBorder="1" applyAlignment="1">
      <alignment horizontal="center" vertical="center"/>
    </xf>
    <xf numFmtId="0" fontId="24" fillId="48" borderId="10" xfId="0" applyFont="1" applyFill="1" applyBorder="1" applyAlignment="1">
      <alignment horizontal="center" vertical="center" wrapText="1"/>
    </xf>
    <xf numFmtId="0" fontId="23" fillId="49" borderId="10" xfId="0" applyFont="1" applyFill="1" applyBorder="1" applyAlignment="1">
      <alignment horizontal="center" vertical="center" wrapText="1"/>
    </xf>
    <xf numFmtId="0" fontId="24" fillId="48" borderId="44" xfId="0" applyFont="1" applyFill="1" applyBorder="1" applyAlignment="1">
      <alignment horizontal="center" vertical="center"/>
    </xf>
    <xf numFmtId="0" fontId="23" fillId="49" borderId="43" xfId="0" applyFont="1" applyFill="1" applyBorder="1" applyAlignment="1">
      <alignment horizontal="center" vertical="center"/>
    </xf>
    <xf numFmtId="0" fontId="25" fillId="0" borderId="29" xfId="0" applyFont="1" applyBorder="1" applyAlignment="1">
      <alignment horizontal="center"/>
    </xf>
    <xf numFmtId="0" fontId="13" fillId="41"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17" borderId="12" xfId="0" applyFont="1" applyFill="1" applyBorder="1" applyAlignment="1">
      <alignment horizontal="center" vertical="center"/>
    </xf>
    <xf numFmtId="0" fontId="24" fillId="17" borderId="12"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5" fillId="41" borderId="10"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22" xfId="0" applyFont="1" applyFill="1" applyBorder="1" applyAlignment="1">
      <alignment horizontal="center" vertical="center" wrapText="1"/>
    </xf>
    <xf numFmtId="0" fontId="25" fillId="41" borderId="22" xfId="0" applyFont="1" applyFill="1" applyBorder="1" applyAlignment="1">
      <alignment horizontal="center" vertical="center" wrapText="1"/>
    </xf>
    <xf numFmtId="0" fontId="13" fillId="17" borderId="10" xfId="0" applyFont="1" applyFill="1" applyBorder="1" applyAlignment="1">
      <alignment horizontal="center" vertical="center" wrapText="1"/>
    </xf>
    <xf numFmtId="0" fontId="0" fillId="17" borderId="10" xfId="0" applyFont="1" applyFill="1" applyBorder="1" applyAlignment="1">
      <alignment horizontal="center" vertical="center" wrapText="1"/>
    </xf>
    <xf numFmtId="0" fontId="0" fillId="41" borderId="10" xfId="0" applyFont="1" applyFill="1" applyBorder="1" applyAlignment="1">
      <alignment horizontal="center" vertical="center" wrapText="1"/>
    </xf>
    <xf numFmtId="0" fontId="13" fillId="44" borderId="10" xfId="0" applyFont="1" applyFill="1" applyBorder="1" applyAlignment="1">
      <alignment horizontal="center" vertical="center" wrapText="1"/>
    </xf>
    <xf numFmtId="0" fontId="0" fillId="44" borderId="10" xfId="0" applyFont="1" applyFill="1" applyBorder="1" applyAlignment="1">
      <alignment horizontal="center" vertical="center" wrapText="1"/>
    </xf>
    <xf numFmtId="0" fontId="24" fillId="17" borderId="44" xfId="0" applyFont="1" applyFill="1" applyBorder="1" applyAlignment="1">
      <alignment horizontal="center" vertical="center"/>
    </xf>
    <xf numFmtId="0" fontId="24" fillId="0" borderId="35"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39" xfId="0" applyFont="1" applyFill="1" applyBorder="1" applyAlignment="1">
      <alignment horizontal="center" vertical="center"/>
    </xf>
    <xf numFmtId="0" fontId="26" fillId="0" borderId="40" xfId="0" applyFont="1" applyFill="1" applyBorder="1" applyAlignment="1">
      <alignment horizontal="center" vertical="center" wrapText="1"/>
    </xf>
    <xf numFmtId="0" fontId="14" fillId="0" borderId="26" xfId="0" applyFont="1" applyFill="1" applyBorder="1" applyAlignment="1">
      <alignment horizontal="center" vertical="center"/>
    </xf>
    <xf numFmtId="0" fontId="9" fillId="0" borderId="27" xfId="0" applyFont="1" applyFill="1" applyBorder="1" applyAlignment="1">
      <alignment horizontal="center" vertical="center" wrapText="1"/>
    </xf>
    <xf numFmtId="0" fontId="73" fillId="17" borderId="3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3" fillId="41" borderId="30" xfId="0" applyFont="1" applyFill="1" applyBorder="1" applyAlignment="1">
      <alignment horizontal="center" vertical="center" wrapText="1"/>
    </xf>
    <xf numFmtId="0" fontId="73" fillId="44" borderId="30" xfId="0" applyFont="1" applyFill="1" applyBorder="1" applyAlignment="1">
      <alignment horizontal="center" vertical="center" wrapText="1"/>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3" fillId="0" borderId="31" xfId="0" applyFont="1" applyBorder="1" applyAlignment="1">
      <alignment horizontal="center" vertical="top"/>
    </xf>
    <xf numFmtId="0" fontId="23" fillId="0" borderId="41" xfId="0" applyFont="1" applyBorder="1" applyAlignment="1">
      <alignment horizontal="center" vertical="top"/>
    </xf>
    <xf numFmtId="0" fontId="74" fillId="0" borderId="27"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41" xfId="0" applyFont="1" applyFill="1" applyBorder="1" applyAlignment="1">
      <alignment horizontal="center" vertical="center" wrapText="1"/>
    </xf>
    <xf numFmtId="0" fontId="29" fillId="0" borderId="0" xfId="0" applyFont="1" applyAlignment="1">
      <alignment horizontal="center" vertical="center"/>
    </xf>
    <xf numFmtId="0" fontId="31" fillId="0" borderId="45" xfId="0" applyFont="1" applyBorder="1" applyAlignment="1">
      <alignment/>
    </xf>
    <xf numFmtId="0" fontId="31" fillId="0" borderId="46" xfId="0" applyFont="1" applyBorder="1" applyAlignment="1">
      <alignment/>
    </xf>
    <xf numFmtId="0" fontId="31" fillId="0" borderId="26" xfId="0" applyFont="1" applyBorder="1" applyAlignment="1">
      <alignment vertical="center"/>
    </xf>
    <xf numFmtId="0" fontId="31" fillId="0" borderId="27" xfId="0" applyFont="1" applyBorder="1" applyAlignment="1">
      <alignment/>
    </xf>
    <xf numFmtId="0" fontId="31" fillId="0" borderId="28" xfId="0" applyFont="1" applyBorder="1" applyAlignment="1">
      <alignment/>
    </xf>
    <xf numFmtId="0" fontId="31" fillId="0" borderId="47" xfId="0" applyFont="1" applyBorder="1" applyAlignment="1">
      <alignment/>
    </xf>
    <xf numFmtId="0" fontId="31" fillId="0" borderId="26" xfId="0" applyFont="1" applyBorder="1" applyAlignment="1">
      <alignment/>
    </xf>
    <xf numFmtId="0" fontId="30" fillId="0" borderId="26" xfId="0" applyFont="1" applyBorder="1" applyAlignment="1">
      <alignment vertical="center"/>
    </xf>
    <xf numFmtId="0" fontId="30" fillId="0" borderId="0" xfId="0" applyFont="1" applyBorder="1" applyAlignment="1">
      <alignment vertical="center"/>
    </xf>
    <xf numFmtId="0" fontId="30" fillId="0" borderId="27" xfId="0" applyFont="1" applyBorder="1" applyAlignment="1">
      <alignment vertical="center"/>
    </xf>
    <xf numFmtId="0" fontId="30" fillId="0" borderId="0" xfId="0" applyFont="1" applyBorder="1" applyAlignment="1">
      <alignment/>
    </xf>
    <xf numFmtId="0" fontId="30" fillId="0" borderId="28" xfId="0" applyFont="1" applyBorder="1" applyAlignment="1">
      <alignment vertical="center"/>
    </xf>
    <xf numFmtId="0" fontId="30" fillId="0" borderId="29" xfId="0" applyFont="1" applyBorder="1" applyAlignment="1">
      <alignment/>
    </xf>
    <xf numFmtId="0" fontId="0" fillId="0" borderId="47" xfId="0" applyBorder="1" applyAlignment="1">
      <alignment/>
    </xf>
    <xf numFmtId="0" fontId="0" fillId="0" borderId="42" xfId="0" applyBorder="1" applyAlignment="1">
      <alignment/>
    </xf>
    <xf numFmtId="0" fontId="32" fillId="0" borderId="42" xfId="0" applyFont="1" applyFill="1" applyBorder="1" applyAlignment="1">
      <alignment vertical="center"/>
    </xf>
    <xf numFmtId="0" fontId="32" fillId="0" borderId="42" xfId="0" applyFont="1" applyBorder="1" applyAlignment="1">
      <alignment/>
    </xf>
    <xf numFmtId="0" fontId="32" fillId="0" borderId="48" xfId="0" applyFont="1" applyBorder="1" applyAlignment="1">
      <alignment/>
    </xf>
    <xf numFmtId="0" fontId="32" fillId="0" borderId="25" xfId="0" applyFont="1" applyBorder="1" applyAlignment="1">
      <alignment/>
    </xf>
    <xf numFmtId="0" fontId="0" fillId="0" borderId="32"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xf>
    <xf numFmtId="0" fontId="4" fillId="33" borderId="32"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11" xfId="0" applyFont="1" applyFill="1" applyBorder="1" applyAlignment="1">
      <alignment horizontal="center" vertical="center"/>
    </xf>
    <xf numFmtId="0" fontId="4" fillId="34" borderId="3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11" xfId="0" applyFont="1" applyFill="1" applyBorder="1" applyAlignment="1">
      <alignment horizontal="center" vertical="center"/>
    </xf>
    <xf numFmtId="0" fontId="6" fillId="0" borderId="0" xfId="0" applyFont="1" applyAlignment="1">
      <alignment horizontal="left" vertical="center" textRotation="90"/>
    </xf>
    <xf numFmtId="0" fontId="0" fillId="0" borderId="0" xfId="0" applyAlignment="1">
      <alignment horizontal="left" vertical="center" textRotation="90"/>
    </xf>
    <xf numFmtId="0" fontId="0" fillId="34" borderId="49" xfId="0" applyFill="1" applyBorder="1" applyAlignment="1">
      <alignment horizontal="center" vertical="center"/>
    </xf>
    <xf numFmtId="0" fontId="0" fillId="34" borderId="11" xfId="0" applyFill="1" applyBorder="1" applyAlignment="1">
      <alignment horizontal="center"/>
    </xf>
    <xf numFmtId="0" fontId="0" fillId="34" borderId="11" xfId="0" applyFill="1" applyBorder="1" applyAlignment="1">
      <alignment horizontal="center" vertical="center"/>
    </xf>
    <xf numFmtId="0" fontId="4" fillId="34" borderId="49" xfId="0" applyFont="1" applyFill="1" applyBorder="1" applyAlignment="1">
      <alignment horizontal="center" vertical="center"/>
    </xf>
    <xf numFmtId="0" fontId="4" fillId="34" borderId="11" xfId="0" applyFont="1" applyFill="1" applyBorder="1" applyAlignment="1">
      <alignment horizontal="center" vertical="center"/>
    </xf>
    <xf numFmtId="0" fontId="0" fillId="50" borderId="32" xfId="0" applyFill="1" applyBorder="1" applyAlignment="1">
      <alignment horizontal="center" vertical="center"/>
    </xf>
    <xf numFmtId="0" fontId="0" fillId="50" borderId="49" xfId="0" applyFill="1" applyBorder="1" applyAlignment="1">
      <alignment horizontal="center" vertical="center"/>
    </xf>
    <xf numFmtId="0" fontId="0" fillId="0" borderId="11" xfId="0" applyBorder="1" applyAlignment="1">
      <alignment horizontal="center"/>
    </xf>
    <xf numFmtId="0" fontId="0" fillId="50" borderId="11" xfId="0" applyFill="1" applyBorder="1" applyAlignment="1">
      <alignment horizontal="center" vertical="center"/>
    </xf>
    <xf numFmtId="0" fontId="4" fillId="51" borderId="32" xfId="0" applyFont="1" applyFill="1" applyBorder="1" applyAlignment="1">
      <alignment horizontal="center" vertical="center"/>
    </xf>
    <xf numFmtId="0" fontId="4" fillId="51" borderId="49" xfId="0" applyFont="1" applyFill="1" applyBorder="1" applyAlignment="1">
      <alignment horizontal="center" vertical="center"/>
    </xf>
    <xf numFmtId="0" fontId="4" fillId="51" borderId="11" xfId="0" applyFont="1" applyFill="1" applyBorder="1" applyAlignment="1">
      <alignment horizontal="center" vertical="center"/>
    </xf>
    <xf numFmtId="0" fontId="0" fillId="51" borderId="11" xfId="0" applyFill="1" applyBorder="1" applyAlignment="1">
      <alignment horizontal="center" vertical="center"/>
    </xf>
    <xf numFmtId="0" fontId="0" fillId="33" borderId="11" xfId="0" applyFill="1" applyBorder="1" applyAlignment="1">
      <alignment horizontal="center" vertical="center"/>
    </xf>
    <xf numFmtId="0" fontId="0" fillId="33" borderId="49" xfId="0" applyFill="1" applyBorder="1" applyAlignment="1">
      <alignment horizontal="center" vertical="center"/>
    </xf>
    <xf numFmtId="0" fontId="0" fillId="33" borderId="11" xfId="0" applyFill="1" applyBorder="1" applyAlignment="1">
      <alignment horizontal="center"/>
    </xf>
    <xf numFmtId="0" fontId="0" fillId="51" borderId="49" xfId="0" applyFill="1" applyBorder="1" applyAlignment="1">
      <alignment horizontal="center" vertical="center"/>
    </xf>
    <xf numFmtId="0" fontId="22" fillId="0" borderId="0" xfId="0" applyFont="1" applyBorder="1" applyAlignment="1">
      <alignment vertical="center" textRotation="90"/>
    </xf>
    <xf numFmtId="0" fontId="13" fillId="0" borderId="0" xfId="0" applyFont="1" applyBorder="1" applyAlignment="1">
      <alignment/>
    </xf>
    <xf numFmtId="0" fontId="13" fillId="0" borderId="29" xfId="0" applyFont="1" applyBorder="1" applyAlignment="1">
      <alignment/>
    </xf>
    <xf numFmtId="0" fontId="24" fillId="0" borderId="0" xfId="0" applyFont="1" applyBorder="1" applyAlignment="1">
      <alignment vertical="center" textRotation="90"/>
    </xf>
    <xf numFmtId="0" fontId="25" fillId="0" borderId="0" xfId="0" applyFont="1" applyBorder="1" applyAlignment="1">
      <alignment vertical="center" textRotation="90"/>
    </xf>
    <xf numFmtId="0" fontId="25" fillId="0" borderId="29" xfId="0" applyFont="1" applyBorder="1" applyAlignment="1">
      <alignment vertical="center" textRotation="90"/>
    </xf>
    <xf numFmtId="0" fontId="13" fillId="0" borderId="0" xfId="0" applyFont="1" applyBorder="1" applyAlignment="1">
      <alignment vertical="center" textRotation="90"/>
    </xf>
    <xf numFmtId="0" fontId="13" fillId="0" borderId="29" xfId="0" applyFont="1" applyBorder="1" applyAlignment="1">
      <alignment vertical="center" textRotation="90"/>
    </xf>
    <xf numFmtId="0" fontId="9" fillId="52" borderId="32" xfId="0" applyFont="1" applyFill="1" applyBorder="1" applyAlignment="1">
      <alignment horizontal="center" vertical="center"/>
    </xf>
    <xf numFmtId="0" fontId="8" fillId="52" borderId="11" xfId="0" applyFont="1" applyFill="1" applyBorder="1" applyAlignment="1">
      <alignment horizontal="center" vertical="center"/>
    </xf>
    <xf numFmtId="0" fontId="0" fillId="33" borderId="11" xfId="0" applyFont="1" applyFill="1" applyBorder="1" applyAlignment="1">
      <alignment horizontal="center" vertical="center"/>
    </xf>
    <xf numFmtId="0" fontId="9" fillId="52" borderId="49" xfId="0" applyFont="1" applyFill="1" applyBorder="1" applyAlignment="1">
      <alignment horizontal="center" vertical="center"/>
    </xf>
    <xf numFmtId="0" fontId="9" fillId="52" borderId="11" xfId="0" applyFont="1" applyFill="1" applyBorder="1" applyAlignment="1">
      <alignment horizontal="center" vertical="center"/>
    </xf>
    <xf numFmtId="0" fontId="0" fillId="33" borderId="49" xfId="0" applyFont="1" applyFill="1" applyBorder="1" applyAlignment="1">
      <alignment horizontal="center" vertical="center"/>
    </xf>
    <xf numFmtId="0" fontId="6" fillId="0" borderId="0" xfId="0" applyFont="1" applyAlignment="1">
      <alignment vertical="center" textRotation="90"/>
    </xf>
    <xf numFmtId="0" fontId="0" fillId="0" borderId="0" xfId="0" applyAlignment="1">
      <alignment vertical="center" textRotation="90"/>
    </xf>
    <xf numFmtId="0" fontId="8" fillId="52" borderId="4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solidFill>
                  <a:srgbClr val="000000"/>
                </a:solidFill>
                <a:latin typeface="Arial"/>
                <a:ea typeface="Arial"/>
                <a:cs typeface="Arial"/>
              </a:rPr>
              <a:t>Cumulative GPA Trend</a:t>
            </a:r>
          </a:p>
        </c:rich>
      </c:tx>
      <c:layout>
        <c:manualLayout>
          <c:xMode val="factor"/>
          <c:yMode val="factor"/>
          <c:x val="-0.00175"/>
          <c:y val="0.0025"/>
        </c:manualLayout>
      </c:layout>
      <c:spPr>
        <a:noFill/>
        <a:ln>
          <a:noFill/>
        </a:ln>
      </c:spPr>
    </c:title>
    <c:plotArea>
      <c:layout>
        <c:manualLayout>
          <c:xMode val="edge"/>
          <c:yMode val="edge"/>
          <c:x val="0.17875"/>
          <c:y val="0.115"/>
          <c:w val="0.685"/>
          <c:h val="0.82525"/>
        </c:manualLayout>
      </c:layout>
      <c:lineChart>
        <c:grouping val="standard"/>
        <c:varyColors val="0"/>
        <c:ser>
          <c:idx val="0"/>
          <c:order val="0"/>
          <c:tx>
            <c:v>College GPA Trend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trendline>
            <c:spPr>
              <a:ln w="25400">
                <a:solidFill>
                  <a:srgbClr val="000000"/>
                </a:solidFill>
              </a:ln>
            </c:spPr>
            <c:trendlineType val="linear"/>
            <c:dispEq val="0"/>
            <c:dispRSqr val="0"/>
          </c:trendline>
          <c:cat>
            <c:strRef>
              <c:f>(Calculator!$K$52,Calculator!$K$90,Calculator!$K$128,Calculator!$K$166,Calculator!$K$250)</c:f>
              <c:strCache/>
            </c:strRef>
          </c:cat>
          <c:val>
            <c:numRef>
              <c:f>(Calculator!$K$53,Calculator!$K$91,Calculator!$K$129,Calculator!$K$167,Calculator!$K$251)</c:f>
              <c:numCache/>
            </c:numRef>
          </c:val>
          <c:smooth val="1"/>
        </c:ser>
        <c:marker val="1"/>
        <c:axId val="8086392"/>
        <c:axId val="5668665"/>
      </c:lineChart>
      <c:catAx>
        <c:axId val="8086392"/>
        <c:scaling>
          <c:orientation val="minMax"/>
        </c:scaling>
        <c:axPos val="b"/>
        <c:delete val="0"/>
        <c:numFmt formatCode="General" sourceLinked="1"/>
        <c:majorTickMark val="out"/>
        <c:minorTickMark val="none"/>
        <c:tickLblPos val="nextTo"/>
        <c:spPr>
          <a:ln w="3175">
            <a:solidFill>
              <a:srgbClr val="000000"/>
            </a:solidFill>
          </a:ln>
        </c:spPr>
        <c:crossAx val="5668665"/>
        <c:crossesAt val="0"/>
        <c:auto val="1"/>
        <c:lblOffset val="100"/>
        <c:tickLblSkip val="1"/>
        <c:noMultiLvlLbl val="0"/>
      </c:catAx>
      <c:valAx>
        <c:axId val="5668665"/>
        <c:scaling>
          <c:orientation val="minMax"/>
          <c:max val="4.2"/>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GPA</a:t>
                </a:r>
              </a:p>
            </c:rich>
          </c:tx>
          <c:layout>
            <c:manualLayout>
              <c:xMode val="factor"/>
              <c:yMode val="factor"/>
              <c:x val="-0.00875"/>
              <c:y val="-0.002"/>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086392"/>
        <c:crossesAt val="1"/>
        <c:crossBetween val="between"/>
        <c:dispUnits/>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BCPM GPA Trend</a:t>
            </a:r>
          </a:p>
        </c:rich>
      </c:tx>
      <c:layout>
        <c:manualLayout>
          <c:xMode val="factor"/>
          <c:yMode val="factor"/>
          <c:x val="0.003"/>
          <c:y val="0.0025"/>
        </c:manualLayout>
      </c:layout>
      <c:spPr>
        <a:noFill/>
        <a:ln>
          <a:noFill/>
        </a:ln>
      </c:spPr>
    </c:title>
    <c:plotArea>
      <c:layout>
        <c:manualLayout>
          <c:xMode val="edge"/>
          <c:yMode val="edge"/>
          <c:x val="0.171"/>
          <c:y val="0.1325"/>
          <c:w val="0.696"/>
          <c:h val="0.81025"/>
        </c:manualLayout>
      </c:layout>
      <c:lineChart>
        <c:grouping val="standard"/>
        <c:varyColors val="0"/>
        <c:ser>
          <c:idx val="0"/>
          <c:order val="0"/>
          <c:tx>
            <c:v>College GPA Trend</c:v>
          </c:tx>
          <c:spPr>
            <a:ln w="381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trendline>
            <c:spPr>
              <a:ln w="25400">
                <a:solidFill>
                  <a:srgbClr val="000000"/>
                </a:solidFill>
              </a:ln>
            </c:spPr>
            <c:trendlineType val="linear"/>
            <c:dispEq val="0"/>
            <c:dispRSqr val="0"/>
          </c:trendline>
          <c:cat>
            <c:strRef>
              <c:f>(Calculator!$K$52,Calculator!$K$90,Calculator!$K$128,Calculator!$K$166,Calculator!$K$250)</c:f>
              <c:strCache/>
            </c:strRef>
          </c:cat>
          <c:val>
            <c:numRef>
              <c:f>(Calculator!$K$56,Calculator!$K$94,Calculator!$K$132,Calculator!$K$170,Calculator!$K$254)</c:f>
              <c:numCache/>
            </c:numRef>
          </c:val>
          <c:smooth val="1"/>
        </c:ser>
        <c:marker val="1"/>
        <c:axId val="51017986"/>
        <c:axId val="56508691"/>
      </c:lineChart>
      <c:catAx>
        <c:axId val="51017986"/>
        <c:scaling>
          <c:orientation val="minMax"/>
        </c:scaling>
        <c:axPos val="b"/>
        <c:delete val="0"/>
        <c:numFmt formatCode="General" sourceLinked="1"/>
        <c:majorTickMark val="out"/>
        <c:minorTickMark val="none"/>
        <c:tickLblPos val="nextTo"/>
        <c:spPr>
          <a:ln w="3175">
            <a:solidFill>
              <a:srgbClr val="000000"/>
            </a:solidFill>
          </a:ln>
        </c:spPr>
        <c:crossAx val="56508691"/>
        <c:crossesAt val="0"/>
        <c:auto val="1"/>
        <c:lblOffset val="100"/>
        <c:tickLblSkip val="1"/>
        <c:noMultiLvlLbl val="0"/>
      </c:catAx>
      <c:valAx>
        <c:axId val="56508691"/>
        <c:scaling>
          <c:orientation val="minMax"/>
          <c:max val="4.2"/>
          <c:min val="0"/>
        </c:scaling>
        <c:axPos val="l"/>
        <c:title>
          <c:tx>
            <c:rich>
              <a:bodyPr vert="horz" rot="-5400000" anchor="ctr"/>
              <a:lstStyle/>
              <a:p>
                <a:pPr algn="ctr">
                  <a:defRPr/>
                </a:pPr>
                <a:r>
                  <a:rPr lang="en-US" cap="none" sz="825" b="0" i="0" u="none" baseline="0">
                    <a:solidFill>
                      <a:srgbClr val="000000"/>
                    </a:solidFill>
                    <a:latin typeface="Arial"/>
                    <a:ea typeface="Arial"/>
                    <a:cs typeface="Arial"/>
                  </a:rPr>
                  <a:t>GPA</a:t>
                </a:r>
              </a:p>
            </c:rich>
          </c:tx>
          <c:layout>
            <c:manualLayout>
              <c:xMode val="factor"/>
              <c:yMode val="factor"/>
              <c:x val="-0.00775"/>
              <c:y val="-0.002"/>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017986"/>
        <c:crossesAt val="1"/>
        <c:crossBetween val="between"/>
        <c:dispUnits/>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All Other GPA Trend</a:t>
            </a:r>
          </a:p>
        </c:rich>
      </c:tx>
      <c:layout>
        <c:manualLayout>
          <c:xMode val="factor"/>
          <c:yMode val="factor"/>
          <c:x val="0.084"/>
          <c:y val="0.0025"/>
        </c:manualLayout>
      </c:layout>
      <c:spPr>
        <a:noFill/>
        <a:ln>
          <a:noFill/>
        </a:ln>
      </c:spPr>
    </c:title>
    <c:plotArea>
      <c:layout>
        <c:manualLayout>
          <c:xMode val="edge"/>
          <c:yMode val="edge"/>
          <c:x val="0.17175"/>
          <c:y val="0.1255"/>
          <c:w val="0.69625"/>
          <c:h val="0.815"/>
        </c:manualLayout>
      </c:layout>
      <c:lineChart>
        <c:grouping val="standard"/>
        <c:varyColors val="0"/>
        <c:ser>
          <c:idx val="0"/>
          <c:order val="0"/>
          <c:tx>
            <c:v>College GPA Trend</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trendline>
            <c:spPr>
              <a:ln w="25400">
                <a:solidFill>
                  <a:srgbClr val="000000"/>
                </a:solidFill>
              </a:ln>
            </c:spPr>
            <c:trendlineType val="linear"/>
            <c:dispEq val="0"/>
            <c:dispRSqr val="0"/>
          </c:trendline>
          <c:cat>
            <c:strRef>
              <c:f>(Calculator!$K$52,Calculator!$K$90,Calculator!$K$128,Calculator!$K$166,Calculator!$K$250)</c:f>
              <c:strCache/>
            </c:strRef>
          </c:cat>
          <c:val>
            <c:numRef>
              <c:f>(Calculator!$K$59,Calculator!$K$97,Calculator!$K$135,Calculator!$K$173,Calculator!$K$257)</c:f>
              <c:numCache/>
            </c:numRef>
          </c:val>
          <c:smooth val="1"/>
        </c:ser>
        <c:marker val="1"/>
        <c:axId val="38816172"/>
        <c:axId val="13801229"/>
      </c:lineChart>
      <c:catAx>
        <c:axId val="38816172"/>
        <c:scaling>
          <c:orientation val="minMax"/>
        </c:scaling>
        <c:axPos val="b"/>
        <c:delete val="0"/>
        <c:numFmt formatCode="General" sourceLinked="1"/>
        <c:majorTickMark val="out"/>
        <c:minorTickMark val="none"/>
        <c:tickLblPos val="nextTo"/>
        <c:spPr>
          <a:ln w="3175">
            <a:solidFill>
              <a:srgbClr val="000000"/>
            </a:solidFill>
          </a:ln>
        </c:spPr>
        <c:crossAx val="13801229"/>
        <c:crossesAt val="0"/>
        <c:auto val="1"/>
        <c:lblOffset val="100"/>
        <c:tickLblSkip val="1"/>
        <c:noMultiLvlLbl val="0"/>
      </c:catAx>
      <c:valAx>
        <c:axId val="13801229"/>
        <c:scaling>
          <c:orientation val="minMax"/>
          <c:max val="4.2"/>
          <c:min val="0"/>
        </c:scaling>
        <c:axPos val="l"/>
        <c:title>
          <c:tx>
            <c:rich>
              <a:bodyPr vert="horz" rot="-5400000" anchor="ctr"/>
              <a:lstStyle/>
              <a:p>
                <a:pPr algn="ctr">
                  <a:defRPr/>
                </a:pPr>
                <a:r>
                  <a:rPr lang="en-US" cap="none" sz="850" b="0" i="0" u="none" baseline="0">
                    <a:solidFill>
                      <a:srgbClr val="000000"/>
                    </a:solidFill>
                    <a:latin typeface="Arial"/>
                    <a:ea typeface="Arial"/>
                    <a:cs typeface="Arial"/>
                  </a:rPr>
                  <a:t>GPA</a:t>
                </a:r>
              </a:p>
            </c:rich>
          </c:tx>
          <c:layout>
            <c:manualLayout>
              <c:xMode val="factor"/>
              <c:yMode val="factor"/>
              <c:x val="0.011"/>
              <c:y val="-0.002"/>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816172"/>
        <c:crossesAt val="1"/>
        <c:crossBetween val="between"/>
        <c:dispUnits/>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latin typeface="Arial"/>
                <a:ea typeface="Arial"/>
                <a:cs typeface="Arial"/>
              </a:rPr>
              <a:t>Running GPA Trend</a:t>
            </a:r>
          </a:p>
        </c:rich>
      </c:tx>
      <c:layout>
        <c:manualLayout>
          <c:xMode val="factor"/>
          <c:yMode val="factor"/>
          <c:x val="-0.00125"/>
          <c:y val="0.003"/>
        </c:manualLayout>
      </c:layout>
      <c:spPr>
        <a:noFill/>
        <a:ln>
          <a:noFill/>
        </a:ln>
      </c:spPr>
    </c:title>
    <c:plotArea>
      <c:layout>
        <c:manualLayout>
          <c:xMode val="edge"/>
          <c:yMode val="edge"/>
          <c:x val="0.17775"/>
          <c:y val="0.10275"/>
          <c:w val="0.59175"/>
          <c:h val="0.8305"/>
        </c:manualLayout>
      </c:layout>
      <c:lineChart>
        <c:grouping val="standard"/>
        <c:varyColors val="0"/>
        <c:ser>
          <c:idx val="0"/>
          <c:order val="0"/>
          <c:tx>
            <c:v>Overall</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(Calculator!$K$52,Calculator!$K$90,Calculator!$K$128,Calculator!$K$166,Calculator!$K$250)</c:f>
              <c:strCache/>
            </c:strRef>
          </c:cat>
          <c:val>
            <c:numRef>
              <c:f>(Calculator!$L$53,Calculator!$L$91,Calculator!$L$129,Calculator!$L$167,Calculator!$L$251)</c:f>
              <c:numCache/>
            </c:numRef>
          </c:val>
          <c:smooth val="1"/>
        </c:ser>
        <c:ser>
          <c:idx val="1"/>
          <c:order val="1"/>
          <c:tx>
            <c:v>BCPM</c:v>
          </c:tx>
          <c:spPr>
            <a:ln w="381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(Calculator!$L$56,Calculator!$L$94,Calculator!$L$132,Calculator!$L$170,Calculator!$L$254)</c:f>
              <c:numCache/>
            </c:numRef>
          </c:val>
          <c:smooth val="1"/>
        </c:ser>
        <c:ser>
          <c:idx val="2"/>
          <c:order val="2"/>
          <c:tx>
            <c:v>All Other</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(Calculator!$L$59,Calculator!$L$97,Calculator!$L$135,Calculator!$L$173,Calculator!$L$257)</c:f>
              <c:numCache/>
            </c:numRef>
          </c:val>
          <c:smooth val="1"/>
        </c:ser>
        <c:marker val="1"/>
        <c:axId val="57102198"/>
        <c:axId val="44157735"/>
      </c:lineChart>
      <c:catAx>
        <c:axId val="57102198"/>
        <c:scaling>
          <c:orientation val="minMax"/>
        </c:scaling>
        <c:axPos val="b"/>
        <c:delete val="0"/>
        <c:numFmt formatCode="General" sourceLinked="1"/>
        <c:majorTickMark val="out"/>
        <c:minorTickMark val="none"/>
        <c:tickLblPos val="nextTo"/>
        <c:spPr>
          <a:ln w="3175">
            <a:solidFill>
              <a:srgbClr val="000000"/>
            </a:solidFill>
          </a:ln>
        </c:spPr>
        <c:crossAx val="44157735"/>
        <c:crossesAt val="0"/>
        <c:auto val="1"/>
        <c:lblOffset val="100"/>
        <c:tickLblSkip val="1"/>
        <c:noMultiLvlLbl val="0"/>
      </c:catAx>
      <c:valAx>
        <c:axId val="44157735"/>
        <c:scaling>
          <c:orientation val="minMax"/>
          <c:max val="4.2"/>
          <c:min val="1"/>
        </c:scaling>
        <c:axPos val="l"/>
        <c:title>
          <c:tx>
            <c:rich>
              <a:bodyPr vert="horz" rot="-5400000" anchor="ctr"/>
              <a:lstStyle/>
              <a:p>
                <a:pPr algn="ctr">
                  <a:defRPr/>
                </a:pPr>
                <a:r>
                  <a:rPr lang="en-US" cap="none" sz="1125" b="0" i="0" u="none" baseline="0">
                    <a:solidFill>
                      <a:srgbClr val="000000"/>
                    </a:solidFill>
                    <a:latin typeface="Arial"/>
                    <a:ea typeface="Arial"/>
                    <a:cs typeface="Arial"/>
                  </a:rPr>
                  <a:t>GPA</a:t>
                </a:r>
              </a:p>
            </c:rich>
          </c:tx>
          <c:layout>
            <c:manualLayout>
              <c:xMode val="factor"/>
              <c:yMode val="factor"/>
              <c:x val="-0.008"/>
              <c:y val="-0.001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102198"/>
        <c:crossesAt val="1"/>
        <c:crossBetween val="between"/>
        <c:dispUnits/>
      </c:valAx>
      <c:spPr>
        <a:solidFill>
          <a:srgbClr val="FFFFFF"/>
        </a:solidFill>
        <a:ln w="12700">
          <a:solidFill>
            <a:srgbClr val="FFFFFF"/>
          </a:solidFill>
        </a:ln>
      </c:spPr>
    </c:plotArea>
    <c:legend>
      <c:legendPos val="b"/>
      <c:layout>
        <c:manualLayout>
          <c:xMode val="edge"/>
          <c:yMode val="edge"/>
          <c:x val="0.354"/>
          <c:y val="0.949"/>
          <c:w val="0.2215"/>
          <c:h val="0.0435"/>
        </c:manualLayout>
      </c:layout>
      <c:overlay val="0"/>
      <c:spPr>
        <a:solidFill>
          <a:srgbClr val="FFFFFF"/>
        </a:solidFill>
        <a:ln w="3175">
          <a:solidFill>
            <a:srgbClr val="000000"/>
          </a:solidFill>
        </a:ln>
      </c:spPr>
      <c:txPr>
        <a:bodyPr vert="horz" rot="0"/>
        <a:lstStyle/>
        <a:p>
          <a:pPr>
            <a:defRPr lang="en-US" cap="none" sz="12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277</xdr:row>
      <xdr:rowOff>9525</xdr:rowOff>
    </xdr:from>
    <xdr:to>
      <xdr:col>8</xdr:col>
      <xdr:colOff>333375</xdr:colOff>
      <xdr:row>298</xdr:row>
      <xdr:rowOff>161925</xdr:rowOff>
    </xdr:to>
    <xdr:graphicFrame>
      <xdr:nvGraphicFramePr>
        <xdr:cNvPr id="1" name="Chart 2"/>
        <xdr:cNvGraphicFramePr/>
      </xdr:nvGraphicFramePr>
      <xdr:xfrm>
        <a:off x="5734050" y="75904725"/>
        <a:ext cx="5572125" cy="3752850"/>
      </xdr:xfrm>
      <a:graphic>
        <a:graphicData uri="http://schemas.openxmlformats.org/drawingml/2006/chart">
          <c:chart xmlns:c="http://schemas.openxmlformats.org/drawingml/2006/chart" r:id="rId1"/>
        </a:graphicData>
      </a:graphic>
    </xdr:graphicFrame>
    <xdr:clientData/>
  </xdr:twoCellAnchor>
  <xdr:twoCellAnchor>
    <xdr:from>
      <xdr:col>8</xdr:col>
      <xdr:colOff>809625</xdr:colOff>
      <xdr:row>277</xdr:row>
      <xdr:rowOff>19050</xdr:rowOff>
    </xdr:from>
    <xdr:to>
      <xdr:col>11</xdr:col>
      <xdr:colOff>381000</xdr:colOff>
      <xdr:row>299</xdr:row>
      <xdr:rowOff>28575</xdr:rowOff>
    </xdr:to>
    <xdr:graphicFrame>
      <xdr:nvGraphicFramePr>
        <xdr:cNvPr id="2" name="Chart 261"/>
        <xdr:cNvGraphicFramePr/>
      </xdr:nvGraphicFramePr>
      <xdr:xfrm>
        <a:off x="11782425" y="75914250"/>
        <a:ext cx="6257925" cy="3771900"/>
      </xdr:xfrm>
      <a:graphic>
        <a:graphicData uri="http://schemas.openxmlformats.org/drawingml/2006/chart">
          <c:chart xmlns:c="http://schemas.openxmlformats.org/drawingml/2006/chart" r:id="rId2"/>
        </a:graphicData>
      </a:graphic>
    </xdr:graphicFrame>
    <xdr:clientData/>
  </xdr:twoCellAnchor>
  <xdr:twoCellAnchor>
    <xdr:from>
      <xdr:col>11</xdr:col>
      <xdr:colOff>904875</xdr:colOff>
      <xdr:row>284</xdr:row>
      <xdr:rowOff>28575</xdr:rowOff>
    </xdr:from>
    <xdr:to>
      <xdr:col>19</xdr:col>
      <xdr:colOff>523875</xdr:colOff>
      <xdr:row>306</xdr:row>
      <xdr:rowOff>9525</xdr:rowOff>
    </xdr:to>
    <xdr:graphicFrame>
      <xdr:nvGraphicFramePr>
        <xdr:cNvPr id="3" name="Chart 262"/>
        <xdr:cNvGraphicFramePr/>
      </xdr:nvGraphicFramePr>
      <xdr:xfrm>
        <a:off x="18564225" y="77257275"/>
        <a:ext cx="3486150" cy="3724275"/>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300</xdr:row>
      <xdr:rowOff>47625</xdr:rowOff>
    </xdr:from>
    <xdr:to>
      <xdr:col>12</xdr:col>
      <xdr:colOff>295275</xdr:colOff>
      <xdr:row>339</xdr:row>
      <xdr:rowOff>0</xdr:rowOff>
    </xdr:to>
    <xdr:graphicFrame>
      <xdr:nvGraphicFramePr>
        <xdr:cNvPr id="4" name="Chart 263"/>
        <xdr:cNvGraphicFramePr/>
      </xdr:nvGraphicFramePr>
      <xdr:xfrm>
        <a:off x="5724525" y="79867125"/>
        <a:ext cx="13973175" cy="64484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5" sqref="A5"/>
    </sheetView>
  </sheetViews>
  <sheetFormatPr defaultColWidth="9.140625" defaultRowHeight="12.75"/>
  <cols>
    <col min="1" max="1" width="148.421875" style="0" customWidth="1"/>
  </cols>
  <sheetData>
    <row r="1" ht="15.75">
      <c r="A1" s="54" t="s">
        <v>105</v>
      </c>
    </row>
    <row r="2" ht="21" customHeight="1">
      <c r="A2" s="53" t="s">
        <v>104</v>
      </c>
    </row>
    <row r="3" ht="21" customHeight="1">
      <c r="A3" s="56" t="s">
        <v>115</v>
      </c>
    </row>
    <row r="4" ht="22.5" customHeight="1">
      <c r="A4" s="52" t="s">
        <v>116</v>
      </c>
    </row>
    <row r="5" ht="63" customHeight="1">
      <c r="A5" s="52" t="s">
        <v>109</v>
      </c>
    </row>
    <row r="6" ht="60.75" customHeight="1">
      <c r="A6" s="52" t="s">
        <v>110</v>
      </c>
    </row>
    <row r="7" ht="137.25" customHeight="1">
      <c r="A7" s="52" t="s">
        <v>114</v>
      </c>
    </row>
    <row r="8" ht="23.25" customHeight="1">
      <c r="A8" s="53" t="s">
        <v>111</v>
      </c>
    </row>
    <row r="9" ht="23.25" customHeight="1">
      <c r="A9" s="55" t="s">
        <v>112</v>
      </c>
    </row>
    <row r="10" ht="19.5" customHeight="1">
      <c r="A10" s="57" t="s">
        <v>113</v>
      </c>
    </row>
    <row r="14" ht="12.75">
      <c r="A14" t="s">
        <v>108</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3:P390"/>
  <sheetViews>
    <sheetView tabSelected="1" zoomScale="65" zoomScaleNormal="65" zoomScalePageLayoutView="0" workbookViewId="0" topLeftCell="A1">
      <selection activeCell="G15" sqref="F15:G15"/>
    </sheetView>
  </sheetViews>
  <sheetFormatPr defaultColWidth="9.140625" defaultRowHeight="12.75"/>
  <cols>
    <col min="1" max="1" width="17.28125" style="0" bestFit="1" customWidth="1"/>
    <col min="2" max="2" width="10.7109375" style="0" customWidth="1"/>
    <col min="3" max="3" width="27.00390625" style="0" bestFit="1" customWidth="1"/>
    <col min="4" max="4" width="19.7109375" style="0" bestFit="1" customWidth="1"/>
    <col min="5" max="5" width="25.57421875" style="0" customWidth="1"/>
    <col min="6" max="6" width="20.00390625" style="0" customWidth="1"/>
    <col min="7" max="7" width="25.140625" style="0" customWidth="1"/>
    <col min="8" max="8" width="19.140625" style="0" customWidth="1"/>
    <col min="9" max="9" width="45.00390625" style="0" customWidth="1"/>
    <col min="10" max="10" width="24.421875" style="0" customWidth="1"/>
    <col min="11" max="11" width="30.8515625" style="0" customWidth="1"/>
    <col min="12" max="12" width="30.57421875" style="0" customWidth="1"/>
    <col min="13" max="13" width="25.00390625" style="0" hidden="1" customWidth="1"/>
    <col min="14" max="14" width="0" style="0" hidden="1" customWidth="1"/>
    <col min="15" max="16" width="8.00390625" style="0" hidden="1" customWidth="1"/>
  </cols>
  <sheetData>
    <row r="3" spans="5:7" ht="21" thickBot="1">
      <c r="E3" s="61" t="s">
        <v>103</v>
      </c>
      <c r="F3" s="62"/>
      <c r="G3" s="59"/>
    </row>
    <row r="4" spans="1:12" ht="26.25">
      <c r="A4" s="163" t="s">
        <v>128</v>
      </c>
      <c r="B4" s="88"/>
      <c r="C4" s="88"/>
      <c r="D4" s="88"/>
      <c r="E4" s="88"/>
      <c r="F4" s="88"/>
      <c r="G4" s="88"/>
      <c r="H4" s="88"/>
      <c r="I4" s="88"/>
      <c r="J4" s="88"/>
      <c r="K4" s="88"/>
      <c r="L4" s="89"/>
    </row>
    <row r="5" spans="1:13" ht="112.5">
      <c r="A5" s="90" t="s">
        <v>121</v>
      </c>
      <c r="B5" s="91" t="s">
        <v>120</v>
      </c>
      <c r="C5" s="91" t="s">
        <v>129</v>
      </c>
      <c r="D5" s="92" t="s">
        <v>123</v>
      </c>
      <c r="E5" s="92" t="s">
        <v>122</v>
      </c>
      <c r="F5" s="93" t="s">
        <v>130</v>
      </c>
      <c r="G5" s="93" t="s">
        <v>137</v>
      </c>
      <c r="H5" s="93" t="s">
        <v>133</v>
      </c>
      <c r="I5" s="93" t="s">
        <v>138</v>
      </c>
      <c r="J5" s="93" t="s">
        <v>139</v>
      </c>
      <c r="K5" s="94" t="s">
        <v>140</v>
      </c>
      <c r="L5" s="95" t="s">
        <v>141</v>
      </c>
      <c r="M5" s="51"/>
    </row>
    <row r="6" spans="1:14" ht="18.75">
      <c r="A6" s="96"/>
      <c r="B6" s="96"/>
      <c r="C6" s="96"/>
      <c r="D6" s="96"/>
      <c r="E6" s="96"/>
      <c r="F6" s="97"/>
      <c r="G6" s="98">
        <f aca="true" t="shared" si="0" ref="G6:G12">IF(F6="",0,VLOOKUP(F6,$E$361:$F$376,2))</f>
        <v>0</v>
      </c>
      <c r="H6" s="97"/>
      <c r="I6" s="98">
        <f>IF(M6=TRUE,IF(H6="",0,VLOOKUP(H6,$H$361:$I$379,2)),H6)</f>
        <v>0</v>
      </c>
      <c r="J6" s="98">
        <f>I6*G6</f>
        <v>0</v>
      </c>
      <c r="K6" s="97"/>
      <c r="L6" s="99"/>
      <c r="M6" s="51" t="b">
        <v>0</v>
      </c>
      <c r="N6" t="b">
        <v>0</v>
      </c>
    </row>
    <row r="7" spans="1:14" ht="18.75">
      <c r="A7" s="96"/>
      <c r="B7" s="96"/>
      <c r="C7" s="96"/>
      <c r="D7" s="96"/>
      <c r="E7" s="96"/>
      <c r="F7" s="97"/>
      <c r="G7" s="98">
        <f t="shared" si="0"/>
        <v>0</v>
      </c>
      <c r="H7" s="97"/>
      <c r="I7" s="98">
        <f>IF(M7=TRUE,IF(H7="",0,VLOOKUP(H7,$H$361:$I$379,2)),H7)</f>
        <v>0</v>
      </c>
      <c r="J7" s="98">
        <f aca="true" t="shared" si="1" ref="J7:J12">I7*G7</f>
        <v>0</v>
      </c>
      <c r="K7" s="97"/>
      <c r="L7" s="99"/>
      <c r="M7" s="51" t="b">
        <v>0</v>
      </c>
      <c r="N7" t="b">
        <v>0</v>
      </c>
    </row>
    <row r="8" spans="1:14" ht="18.75">
      <c r="A8" s="96"/>
      <c r="B8" s="96"/>
      <c r="C8" s="96"/>
      <c r="D8" s="96"/>
      <c r="E8" s="96"/>
      <c r="F8" s="97"/>
      <c r="G8" s="98">
        <f t="shared" si="0"/>
        <v>0</v>
      </c>
      <c r="H8" s="97"/>
      <c r="I8" s="98">
        <f>IF(M8=TRUE,IF(H8="",0,VLOOKUP(H8,$H$361:$I$379,2)),H8)</f>
        <v>0</v>
      </c>
      <c r="J8" s="98">
        <f t="shared" si="1"/>
        <v>0</v>
      </c>
      <c r="K8" s="97"/>
      <c r="L8" s="99"/>
      <c r="M8" s="51" t="b">
        <v>0</v>
      </c>
      <c r="N8" t="b">
        <v>0</v>
      </c>
    </row>
    <row r="9" spans="1:14" ht="18.75">
      <c r="A9" s="96"/>
      <c r="B9" s="96"/>
      <c r="C9" s="96"/>
      <c r="D9" s="96"/>
      <c r="E9" s="96"/>
      <c r="F9" s="97"/>
      <c r="G9" s="98">
        <f t="shared" si="0"/>
        <v>0</v>
      </c>
      <c r="H9" s="97"/>
      <c r="I9" s="98">
        <f>IF(M9=TRUE,IF(H9="",0,VLOOKUP(H9,$H$361:$I$379,2)),H9)</f>
        <v>0</v>
      </c>
      <c r="J9" s="98">
        <f t="shared" si="1"/>
        <v>0</v>
      </c>
      <c r="K9" s="97"/>
      <c r="L9" s="99"/>
      <c r="M9" s="51" t="b">
        <v>0</v>
      </c>
      <c r="N9" t="b">
        <v>0</v>
      </c>
    </row>
    <row r="10" spans="1:14" ht="18.75">
      <c r="A10" s="96"/>
      <c r="B10" s="96"/>
      <c r="C10" s="96"/>
      <c r="D10" s="96"/>
      <c r="E10" s="96"/>
      <c r="F10" s="97"/>
      <c r="G10" s="98">
        <f t="shared" si="0"/>
        <v>0</v>
      </c>
      <c r="H10" s="97"/>
      <c r="I10" s="98">
        <f>IF(L10=TRUE,IF(H10="",0,VLOOKUP(H10,$H$361:$I$379,2)),H10)</f>
        <v>0</v>
      </c>
      <c r="J10" s="98">
        <f t="shared" si="1"/>
        <v>0</v>
      </c>
      <c r="K10" s="97"/>
      <c r="L10" s="99"/>
      <c r="M10" s="51" t="b">
        <v>0</v>
      </c>
      <c r="N10" t="b">
        <v>0</v>
      </c>
    </row>
    <row r="11" spans="1:14" ht="18.75">
      <c r="A11" s="96"/>
      <c r="B11" s="96"/>
      <c r="C11" s="96"/>
      <c r="D11" s="96"/>
      <c r="E11" s="96"/>
      <c r="F11" s="97"/>
      <c r="G11" s="98">
        <f t="shared" si="0"/>
        <v>0</v>
      </c>
      <c r="H11" s="97"/>
      <c r="I11" s="98">
        <f>IF(M11=TRUE,IF(H11="",0,VLOOKUP(H11,$H$361:$I$379,2)),H11)</f>
        <v>0</v>
      </c>
      <c r="J11" s="98">
        <f t="shared" si="1"/>
        <v>0</v>
      </c>
      <c r="K11" s="97"/>
      <c r="L11" s="99"/>
      <c r="M11" s="51" t="b">
        <v>0</v>
      </c>
      <c r="N11" t="b">
        <v>0</v>
      </c>
    </row>
    <row r="12" spans="1:14" ht="18.75">
      <c r="A12" s="100"/>
      <c r="B12" s="100"/>
      <c r="C12" s="100"/>
      <c r="D12" s="100"/>
      <c r="E12" s="100"/>
      <c r="F12" s="100"/>
      <c r="G12" s="98">
        <f t="shared" si="0"/>
        <v>0</v>
      </c>
      <c r="H12" s="100"/>
      <c r="I12" s="98">
        <f>IF(M12=TRUE,IF(H12="",0,VLOOKUP(H12,$H$361:$I$379,2)),H12)</f>
        <v>0</v>
      </c>
      <c r="J12" s="98">
        <f t="shared" si="1"/>
        <v>0</v>
      </c>
      <c r="K12" s="101"/>
      <c r="L12" s="102"/>
      <c r="M12" s="51" t="b">
        <v>0</v>
      </c>
      <c r="N12" t="b">
        <v>0</v>
      </c>
    </row>
    <row r="13" spans="1:13" ht="18.75">
      <c r="A13" s="103"/>
      <c r="B13" s="104"/>
      <c r="C13" s="104"/>
      <c r="D13" s="104"/>
      <c r="E13" s="104"/>
      <c r="F13" s="104"/>
      <c r="G13" s="105"/>
      <c r="H13" s="104"/>
      <c r="I13" s="105"/>
      <c r="J13" s="106"/>
      <c r="K13" s="104"/>
      <c r="L13" s="107"/>
      <c r="M13" s="3"/>
    </row>
    <row r="14" spans="1:13" ht="31.5">
      <c r="A14" s="103"/>
      <c r="B14" s="104"/>
      <c r="C14" s="104"/>
      <c r="D14" s="104"/>
      <c r="E14" s="104"/>
      <c r="F14" s="104"/>
      <c r="G14" s="105"/>
      <c r="H14" s="104"/>
      <c r="I14" s="79" t="s">
        <v>27</v>
      </c>
      <c r="J14" s="79" t="s">
        <v>131</v>
      </c>
      <c r="K14" s="80" t="s">
        <v>132</v>
      </c>
      <c r="L14" s="81" t="s">
        <v>74</v>
      </c>
      <c r="M14" s="3"/>
    </row>
    <row r="15" spans="1:13" ht="18.75">
      <c r="A15" s="103"/>
      <c r="B15" s="104"/>
      <c r="C15" s="104"/>
      <c r="D15" s="104"/>
      <c r="E15" s="104"/>
      <c r="F15" s="104"/>
      <c r="G15" s="105"/>
      <c r="H15" s="104"/>
      <c r="I15" s="82">
        <f>SUM(I6:I12)</f>
        <v>0</v>
      </c>
      <c r="J15" s="82">
        <f>SUM(J6:J12)</f>
        <v>0</v>
      </c>
      <c r="K15" s="69">
        <f>J15/IF(I15=0,1,I15)</f>
        <v>0</v>
      </c>
      <c r="L15" s="83">
        <f>K15</f>
        <v>0</v>
      </c>
      <c r="M15" s="3"/>
    </row>
    <row r="16" spans="1:13" ht="18.75">
      <c r="A16" s="103"/>
      <c r="B16" s="104"/>
      <c r="C16" s="104"/>
      <c r="D16" s="104"/>
      <c r="E16" s="104"/>
      <c r="F16" s="104"/>
      <c r="G16" s="105"/>
      <c r="H16" s="104"/>
      <c r="I16" s="76"/>
      <c r="J16" s="76"/>
      <c r="K16" s="84"/>
      <c r="L16" s="85"/>
      <c r="M16" s="3"/>
    </row>
    <row r="17" spans="1:13" ht="18.75">
      <c r="A17" s="103"/>
      <c r="B17" s="104"/>
      <c r="C17" s="104"/>
      <c r="D17" s="104"/>
      <c r="E17" s="104"/>
      <c r="F17" s="104"/>
      <c r="G17" s="105"/>
      <c r="H17" s="104"/>
      <c r="I17" s="68" t="s">
        <v>48</v>
      </c>
      <c r="J17" s="68" t="s">
        <v>117</v>
      </c>
      <c r="K17" s="180" t="s">
        <v>134</v>
      </c>
      <c r="L17" s="181" t="s">
        <v>75</v>
      </c>
      <c r="M17" s="3"/>
    </row>
    <row r="18" spans="1:13" ht="18.75">
      <c r="A18" s="103"/>
      <c r="B18" s="104"/>
      <c r="C18" s="104"/>
      <c r="D18" s="104"/>
      <c r="E18" s="104"/>
      <c r="F18" s="104"/>
      <c r="G18" s="105"/>
      <c r="H18" s="104"/>
      <c r="I18" s="82">
        <f>SUMIF($N$6:$N$12,TRUE,$I6:$I$12)</f>
        <v>0</v>
      </c>
      <c r="J18" s="82">
        <f>SUMIF($N$6:$N$12,TRUE,$J$6:$J$12)</f>
        <v>0</v>
      </c>
      <c r="K18" s="69">
        <f>J18/IF(I18=0,1,I18)</f>
        <v>0</v>
      </c>
      <c r="L18" s="83">
        <f>K18</f>
        <v>0</v>
      </c>
      <c r="M18" s="3"/>
    </row>
    <row r="19" spans="1:13" ht="18.75">
      <c r="A19" s="103"/>
      <c r="B19" s="104"/>
      <c r="C19" s="104"/>
      <c r="D19" s="104"/>
      <c r="E19" s="104"/>
      <c r="F19" s="104"/>
      <c r="G19" s="105"/>
      <c r="H19" s="104"/>
      <c r="I19" s="76"/>
      <c r="J19" s="77"/>
      <c r="K19" s="75"/>
      <c r="L19" s="78"/>
      <c r="M19" s="3"/>
    </row>
    <row r="20" spans="1:13" ht="18.75">
      <c r="A20" s="103"/>
      <c r="B20" s="104"/>
      <c r="C20" s="104"/>
      <c r="D20" s="104"/>
      <c r="E20" s="104"/>
      <c r="F20" s="104"/>
      <c r="G20" s="105"/>
      <c r="H20" s="104"/>
      <c r="I20" s="182" t="s">
        <v>50</v>
      </c>
      <c r="J20" s="182" t="s">
        <v>118</v>
      </c>
      <c r="K20" s="183" t="s">
        <v>135</v>
      </c>
      <c r="L20" s="184" t="s">
        <v>76</v>
      </c>
      <c r="M20" s="3"/>
    </row>
    <row r="21" spans="1:13" ht="19.5" thickBot="1">
      <c r="A21" s="108"/>
      <c r="B21" s="109"/>
      <c r="C21" s="109"/>
      <c r="D21" s="109"/>
      <c r="E21" s="109"/>
      <c r="F21" s="109"/>
      <c r="G21" s="110"/>
      <c r="H21" s="109"/>
      <c r="I21" s="86">
        <f>I15-I18</f>
        <v>0</v>
      </c>
      <c r="J21" s="87">
        <f>J15-J18</f>
        <v>0</v>
      </c>
      <c r="K21" s="248">
        <f>J21/IF(I21=0,1,I21)</f>
        <v>0</v>
      </c>
      <c r="L21" s="249">
        <f>K21</f>
        <v>0</v>
      </c>
      <c r="M21" s="3"/>
    </row>
    <row r="22" spans="1:13" ht="19.5" thickBot="1">
      <c r="A22" s="104"/>
      <c r="B22" s="104"/>
      <c r="C22" s="104"/>
      <c r="D22" s="104"/>
      <c r="E22" s="104"/>
      <c r="F22" s="104"/>
      <c r="G22" s="105"/>
      <c r="H22" s="104"/>
      <c r="I22" s="105"/>
      <c r="J22" s="106"/>
      <c r="K22" s="148"/>
      <c r="L22" s="148"/>
      <c r="M22" s="3"/>
    </row>
    <row r="23" spans="1:12" ht="30.75" customHeight="1">
      <c r="A23" s="163" t="s">
        <v>119</v>
      </c>
      <c r="B23" s="88"/>
      <c r="C23" s="88"/>
      <c r="D23" s="88"/>
      <c r="E23" s="88"/>
      <c r="F23" s="88"/>
      <c r="G23" s="88"/>
      <c r="H23" s="88"/>
      <c r="I23" s="88"/>
      <c r="J23" s="88"/>
      <c r="K23" s="88"/>
      <c r="L23" s="89"/>
    </row>
    <row r="24" spans="1:12" ht="93.75">
      <c r="A24" s="149" t="s">
        <v>121</v>
      </c>
      <c r="B24" s="123" t="s">
        <v>120</v>
      </c>
      <c r="C24" s="122" t="s">
        <v>124</v>
      </c>
      <c r="D24" s="124" t="s">
        <v>123</v>
      </c>
      <c r="E24" s="125" t="s">
        <v>122</v>
      </c>
      <c r="F24" s="125" t="s">
        <v>89</v>
      </c>
      <c r="G24" s="125" t="s">
        <v>142</v>
      </c>
      <c r="H24" s="125" t="s">
        <v>77</v>
      </c>
      <c r="I24" s="125" t="s">
        <v>143</v>
      </c>
      <c r="J24" s="125" t="s">
        <v>139</v>
      </c>
      <c r="K24" s="126" t="s">
        <v>144</v>
      </c>
      <c r="L24" s="150" t="s">
        <v>145</v>
      </c>
    </row>
    <row r="25" spans="1:12" ht="18.75">
      <c r="A25" s="151"/>
      <c r="B25" s="128"/>
      <c r="C25" s="127"/>
      <c r="D25" s="129"/>
      <c r="E25" s="130"/>
      <c r="F25" s="131" t="s">
        <v>3</v>
      </c>
      <c r="G25" s="132">
        <f aca="true" t="shared" si="2" ref="G25:G50">IF(F25="",0,VLOOKUP(F25,$E$361:$F$376,2))</f>
        <v>4</v>
      </c>
      <c r="H25" s="131">
        <v>3</v>
      </c>
      <c r="I25" s="132">
        <f aca="true" t="shared" si="3" ref="I25:I50">IF(L25=TRUE,IF(H25="",0,VLOOKUP(H25,$H$361:$I$379,2)),H25)</f>
        <v>3</v>
      </c>
      <c r="J25" s="132">
        <f>I25*G25</f>
        <v>12</v>
      </c>
      <c r="K25" s="133" t="b">
        <v>0</v>
      </c>
      <c r="L25" s="152" t="b">
        <v>0</v>
      </c>
    </row>
    <row r="26" spans="1:12" ht="18.75">
      <c r="A26" s="151"/>
      <c r="B26" s="128"/>
      <c r="C26" s="127"/>
      <c r="D26" s="129"/>
      <c r="E26" s="135"/>
      <c r="F26" s="136"/>
      <c r="G26" s="137">
        <f t="shared" si="2"/>
        <v>0</v>
      </c>
      <c r="H26" s="136"/>
      <c r="I26" s="137">
        <f t="shared" si="3"/>
        <v>0</v>
      </c>
      <c r="J26" s="137">
        <f aca="true" t="shared" si="4" ref="J26:J50">I26*G26</f>
        <v>0</v>
      </c>
      <c r="K26" s="138" t="b">
        <v>0</v>
      </c>
      <c r="L26" s="152" t="b">
        <v>0</v>
      </c>
    </row>
    <row r="27" spans="1:12" ht="18.75">
      <c r="A27" s="151"/>
      <c r="B27" s="128"/>
      <c r="C27" s="127"/>
      <c r="D27" s="129"/>
      <c r="E27" s="135"/>
      <c r="F27" s="136"/>
      <c r="G27" s="137">
        <f t="shared" si="2"/>
        <v>0</v>
      </c>
      <c r="H27" s="136"/>
      <c r="I27" s="137">
        <f t="shared" si="3"/>
        <v>0</v>
      </c>
      <c r="J27" s="137">
        <f t="shared" si="4"/>
        <v>0</v>
      </c>
      <c r="K27" s="138" t="b">
        <v>0</v>
      </c>
      <c r="L27" s="152" t="b">
        <v>0</v>
      </c>
    </row>
    <row r="28" spans="1:12" ht="18.75">
      <c r="A28" s="151"/>
      <c r="B28" s="128"/>
      <c r="C28" s="127"/>
      <c r="D28" s="129"/>
      <c r="E28" s="135"/>
      <c r="F28" s="136"/>
      <c r="G28" s="137">
        <f t="shared" si="2"/>
        <v>0</v>
      </c>
      <c r="H28" s="136"/>
      <c r="I28" s="137">
        <f t="shared" si="3"/>
        <v>0</v>
      </c>
      <c r="J28" s="137">
        <f t="shared" si="4"/>
        <v>0</v>
      </c>
      <c r="K28" s="138" t="b">
        <v>0</v>
      </c>
      <c r="L28" s="152" t="b">
        <v>0</v>
      </c>
    </row>
    <row r="29" spans="1:12" ht="23.25" customHeight="1">
      <c r="A29" s="151"/>
      <c r="B29" s="128"/>
      <c r="C29" s="127"/>
      <c r="D29" s="129"/>
      <c r="E29" s="135"/>
      <c r="F29" s="136"/>
      <c r="G29" s="137">
        <f t="shared" si="2"/>
        <v>0</v>
      </c>
      <c r="H29" s="136"/>
      <c r="I29" s="137">
        <f t="shared" si="3"/>
        <v>0</v>
      </c>
      <c r="J29" s="137">
        <f t="shared" si="4"/>
        <v>0</v>
      </c>
      <c r="K29" s="138" t="b">
        <v>0</v>
      </c>
      <c r="L29" s="152" t="b">
        <v>0</v>
      </c>
    </row>
    <row r="30" spans="1:12" ht="18.75">
      <c r="A30" s="151"/>
      <c r="B30" s="128"/>
      <c r="C30" s="127"/>
      <c r="D30" s="129"/>
      <c r="E30" s="135"/>
      <c r="F30" s="136"/>
      <c r="G30" s="137">
        <f t="shared" si="2"/>
        <v>0</v>
      </c>
      <c r="H30" s="136"/>
      <c r="I30" s="137">
        <f t="shared" si="3"/>
        <v>0</v>
      </c>
      <c r="J30" s="137">
        <f t="shared" si="4"/>
        <v>0</v>
      </c>
      <c r="K30" s="138" t="b">
        <v>0</v>
      </c>
      <c r="L30" s="152" t="b">
        <v>0</v>
      </c>
    </row>
    <row r="31" spans="1:12" ht="18.75">
      <c r="A31" s="151"/>
      <c r="B31" s="128"/>
      <c r="C31" s="127"/>
      <c r="D31" s="129"/>
      <c r="E31" s="135"/>
      <c r="F31" s="136"/>
      <c r="G31" s="137">
        <f t="shared" si="2"/>
        <v>0</v>
      </c>
      <c r="H31" s="136"/>
      <c r="I31" s="137">
        <f t="shared" si="3"/>
        <v>0</v>
      </c>
      <c r="J31" s="137">
        <f t="shared" si="4"/>
        <v>0</v>
      </c>
      <c r="K31" s="138" t="b">
        <v>0</v>
      </c>
      <c r="L31" s="152" t="b">
        <v>0</v>
      </c>
    </row>
    <row r="32" spans="1:12" ht="22.5" customHeight="1">
      <c r="A32" s="151"/>
      <c r="B32" s="128"/>
      <c r="C32" s="127"/>
      <c r="D32" s="129"/>
      <c r="E32" s="135"/>
      <c r="F32" s="136"/>
      <c r="G32" s="137">
        <f t="shared" si="2"/>
        <v>0</v>
      </c>
      <c r="H32" s="136"/>
      <c r="I32" s="137">
        <f t="shared" si="3"/>
        <v>0</v>
      </c>
      <c r="J32" s="137">
        <f t="shared" si="4"/>
        <v>0</v>
      </c>
      <c r="K32" s="138" t="b">
        <v>0</v>
      </c>
      <c r="L32" s="152" t="b">
        <v>0</v>
      </c>
    </row>
    <row r="33" spans="1:12" ht="22.5" customHeight="1">
      <c r="A33" s="151"/>
      <c r="B33" s="128"/>
      <c r="C33" s="127"/>
      <c r="D33" s="129"/>
      <c r="E33" s="135"/>
      <c r="F33" s="136"/>
      <c r="G33" s="137">
        <f t="shared" si="2"/>
        <v>0</v>
      </c>
      <c r="H33" s="136"/>
      <c r="I33" s="137">
        <f t="shared" si="3"/>
        <v>0</v>
      </c>
      <c r="J33" s="137">
        <f t="shared" si="4"/>
        <v>0</v>
      </c>
      <c r="K33" s="138" t="b">
        <v>0</v>
      </c>
      <c r="L33" s="152" t="b">
        <v>0</v>
      </c>
    </row>
    <row r="34" spans="1:12" ht="22.5" customHeight="1">
      <c r="A34" s="151"/>
      <c r="B34" s="128"/>
      <c r="C34" s="127"/>
      <c r="D34" s="129"/>
      <c r="E34" s="135"/>
      <c r="F34" s="136"/>
      <c r="G34" s="137">
        <f t="shared" si="2"/>
        <v>0</v>
      </c>
      <c r="H34" s="136"/>
      <c r="I34" s="137">
        <f t="shared" si="3"/>
        <v>0</v>
      </c>
      <c r="J34" s="137">
        <f t="shared" si="4"/>
        <v>0</v>
      </c>
      <c r="K34" s="138" t="b">
        <v>0</v>
      </c>
      <c r="L34" s="152" t="b">
        <v>0</v>
      </c>
    </row>
    <row r="35" spans="1:12" ht="22.5" customHeight="1">
      <c r="A35" s="151"/>
      <c r="B35" s="128"/>
      <c r="C35" s="127"/>
      <c r="D35" s="129"/>
      <c r="E35" s="135"/>
      <c r="F35" s="136"/>
      <c r="G35" s="137">
        <f t="shared" si="2"/>
        <v>0</v>
      </c>
      <c r="H35" s="136"/>
      <c r="I35" s="137">
        <f t="shared" si="3"/>
        <v>0</v>
      </c>
      <c r="J35" s="137">
        <f t="shared" si="4"/>
        <v>0</v>
      </c>
      <c r="K35" s="138" t="b">
        <v>0</v>
      </c>
      <c r="L35" s="152" t="b">
        <v>0</v>
      </c>
    </row>
    <row r="36" spans="1:12" ht="22.5" customHeight="1">
      <c r="A36" s="151"/>
      <c r="B36" s="128"/>
      <c r="C36" s="127"/>
      <c r="D36" s="129"/>
      <c r="E36" s="135"/>
      <c r="F36" s="136"/>
      <c r="G36" s="137">
        <f t="shared" si="2"/>
        <v>0</v>
      </c>
      <c r="H36" s="136"/>
      <c r="I36" s="137">
        <f t="shared" si="3"/>
        <v>0</v>
      </c>
      <c r="J36" s="137">
        <f t="shared" si="4"/>
        <v>0</v>
      </c>
      <c r="K36" s="138" t="b">
        <v>0</v>
      </c>
      <c r="L36" s="152" t="b">
        <v>0</v>
      </c>
    </row>
    <row r="37" spans="1:12" ht="22.5" customHeight="1">
      <c r="A37" s="151"/>
      <c r="B37" s="128"/>
      <c r="C37" s="127"/>
      <c r="D37" s="129"/>
      <c r="E37" s="135"/>
      <c r="F37" s="136"/>
      <c r="G37" s="137">
        <f t="shared" si="2"/>
        <v>0</v>
      </c>
      <c r="H37" s="136"/>
      <c r="I37" s="137">
        <f t="shared" si="3"/>
        <v>0</v>
      </c>
      <c r="J37" s="137">
        <f t="shared" si="4"/>
        <v>0</v>
      </c>
      <c r="K37" s="138" t="b">
        <v>0</v>
      </c>
      <c r="L37" s="152" t="b">
        <v>0</v>
      </c>
    </row>
    <row r="38" spans="1:12" ht="22.5" customHeight="1">
      <c r="A38" s="151"/>
      <c r="B38" s="128"/>
      <c r="C38" s="127"/>
      <c r="D38" s="129"/>
      <c r="E38" s="135"/>
      <c r="F38" s="136"/>
      <c r="G38" s="137">
        <f t="shared" si="2"/>
        <v>0</v>
      </c>
      <c r="H38" s="136"/>
      <c r="I38" s="137">
        <f t="shared" si="3"/>
        <v>0</v>
      </c>
      <c r="J38" s="137">
        <f t="shared" si="4"/>
        <v>0</v>
      </c>
      <c r="K38" s="138" t="b">
        <v>0</v>
      </c>
      <c r="L38" s="152" t="b">
        <v>0</v>
      </c>
    </row>
    <row r="39" spans="1:12" ht="22.5" customHeight="1">
      <c r="A39" s="151"/>
      <c r="B39" s="128"/>
      <c r="C39" s="127"/>
      <c r="D39" s="129"/>
      <c r="E39" s="135"/>
      <c r="F39" s="136"/>
      <c r="G39" s="137">
        <f t="shared" si="2"/>
        <v>0</v>
      </c>
      <c r="H39" s="136"/>
      <c r="I39" s="137">
        <f t="shared" si="3"/>
        <v>0</v>
      </c>
      <c r="J39" s="137">
        <f t="shared" si="4"/>
        <v>0</v>
      </c>
      <c r="K39" s="138" t="b">
        <v>0</v>
      </c>
      <c r="L39" s="152" t="b">
        <v>0</v>
      </c>
    </row>
    <row r="40" spans="1:12" ht="22.5" customHeight="1">
      <c r="A40" s="151"/>
      <c r="B40" s="128"/>
      <c r="C40" s="127"/>
      <c r="D40" s="129"/>
      <c r="E40" s="135"/>
      <c r="F40" s="136"/>
      <c r="G40" s="137">
        <f t="shared" si="2"/>
        <v>0</v>
      </c>
      <c r="H40" s="136"/>
      <c r="I40" s="137">
        <f t="shared" si="3"/>
        <v>0</v>
      </c>
      <c r="J40" s="137">
        <f t="shared" si="4"/>
        <v>0</v>
      </c>
      <c r="K40" s="138" t="b">
        <v>0</v>
      </c>
      <c r="L40" s="152" t="b">
        <v>0</v>
      </c>
    </row>
    <row r="41" spans="1:12" ht="22.5" customHeight="1">
      <c r="A41" s="151"/>
      <c r="B41" s="128"/>
      <c r="C41" s="127"/>
      <c r="D41" s="129"/>
      <c r="E41" s="135"/>
      <c r="F41" s="136"/>
      <c r="G41" s="137">
        <f t="shared" si="2"/>
        <v>0</v>
      </c>
      <c r="H41" s="136"/>
      <c r="I41" s="137">
        <f t="shared" si="3"/>
        <v>0</v>
      </c>
      <c r="J41" s="137">
        <f t="shared" si="4"/>
        <v>0</v>
      </c>
      <c r="K41" s="138" t="b">
        <v>0</v>
      </c>
      <c r="L41" s="152" t="b">
        <v>0</v>
      </c>
    </row>
    <row r="42" spans="1:12" ht="22.5" customHeight="1">
      <c r="A42" s="151"/>
      <c r="B42" s="128"/>
      <c r="C42" s="127"/>
      <c r="D42" s="129"/>
      <c r="E42" s="135"/>
      <c r="F42" s="136"/>
      <c r="G42" s="137">
        <f t="shared" si="2"/>
        <v>0</v>
      </c>
      <c r="H42" s="136"/>
      <c r="I42" s="137">
        <f t="shared" si="3"/>
        <v>0</v>
      </c>
      <c r="J42" s="137">
        <f t="shared" si="4"/>
        <v>0</v>
      </c>
      <c r="K42" s="138" t="b">
        <v>0</v>
      </c>
      <c r="L42" s="152" t="b">
        <v>0</v>
      </c>
    </row>
    <row r="43" spans="1:12" ht="22.5" customHeight="1">
      <c r="A43" s="151"/>
      <c r="B43" s="128"/>
      <c r="C43" s="127"/>
      <c r="D43" s="129"/>
      <c r="E43" s="135"/>
      <c r="F43" s="136"/>
      <c r="G43" s="137">
        <f t="shared" si="2"/>
        <v>0</v>
      </c>
      <c r="H43" s="136"/>
      <c r="I43" s="137">
        <f t="shared" si="3"/>
        <v>0</v>
      </c>
      <c r="J43" s="137">
        <f t="shared" si="4"/>
        <v>0</v>
      </c>
      <c r="K43" s="138" t="b">
        <v>0</v>
      </c>
      <c r="L43" s="152" t="b">
        <v>0</v>
      </c>
    </row>
    <row r="44" spans="1:12" ht="22.5" customHeight="1">
      <c r="A44" s="151"/>
      <c r="B44" s="128"/>
      <c r="C44" s="127"/>
      <c r="D44" s="129"/>
      <c r="E44" s="135"/>
      <c r="F44" s="136"/>
      <c r="G44" s="137">
        <f t="shared" si="2"/>
        <v>0</v>
      </c>
      <c r="H44" s="136"/>
      <c r="I44" s="137">
        <f t="shared" si="3"/>
        <v>0</v>
      </c>
      <c r="J44" s="137">
        <f t="shared" si="4"/>
        <v>0</v>
      </c>
      <c r="K44" s="138" t="b">
        <v>0</v>
      </c>
      <c r="L44" s="152" t="b">
        <v>0</v>
      </c>
    </row>
    <row r="45" spans="1:12" ht="22.5" customHeight="1">
      <c r="A45" s="151"/>
      <c r="B45" s="128"/>
      <c r="C45" s="127"/>
      <c r="D45" s="129"/>
      <c r="E45" s="135"/>
      <c r="F45" s="136"/>
      <c r="G45" s="137">
        <f t="shared" si="2"/>
        <v>0</v>
      </c>
      <c r="H45" s="136"/>
      <c r="I45" s="137">
        <f t="shared" si="3"/>
        <v>0</v>
      </c>
      <c r="J45" s="137">
        <f t="shared" si="4"/>
        <v>0</v>
      </c>
      <c r="K45" s="138" t="b">
        <v>0</v>
      </c>
      <c r="L45" s="152" t="b">
        <v>0</v>
      </c>
    </row>
    <row r="46" spans="1:12" ht="22.5" customHeight="1">
      <c r="A46" s="151"/>
      <c r="B46" s="128"/>
      <c r="C46" s="127"/>
      <c r="D46" s="129"/>
      <c r="E46" s="135"/>
      <c r="F46" s="136"/>
      <c r="G46" s="137">
        <f t="shared" si="2"/>
        <v>0</v>
      </c>
      <c r="H46" s="136"/>
      <c r="I46" s="137">
        <f t="shared" si="3"/>
        <v>0</v>
      </c>
      <c r="J46" s="137">
        <f t="shared" si="4"/>
        <v>0</v>
      </c>
      <c r="K46" s="138" t="b">
        <v>0</v>
      </c>
      <c r="L46" s="152" t="b">
        <v>0</v>
      </c>
    </row>
    <row r="47" spans="1:12" ht="22.5" customHeight="1">
      <c r="A47" s="151"/>
      <c r="B47" s="128"/>
      <c r="C47" s="127"/>
      <c r="D47" s="129"/>
      <c r="E47" s="135"/>
      <c r="F47" s="136"/>
      <c r="G47" s="137">
        <f t="shared" si="2"/>
        <v>0</v>
      </c>
      <c r="H47" s="136"/>
      <c r="I47" s="137">
        <f t="shared" si="3"/>
        <v>0</v>
      </c>
      <c r="J47" s="137">
        <f t="shared" si="4"/>
        <v>0</v>
      </c>
      <c r="K47" s="139" t="b">
        <v>0</v>
      </c>
      <c r="L47" s="152" t="b">
        <v>0</v>
      </c>
    </row>
    <row r="48" spans="1:12" ht="22.5" customHeight="1">
      <c r="A48" s="151"/>
      <c r="B48" s="128"/>
      <c r="C48" s="127"/>
      <c r="D48" s="129"/>
      <c r="E48" s="135"/>
      <c r="F48" s="136"/>
      <c r="G48" s="137">
        <f t="shared" si="2"/>
        <v>0</v>
      </c>
      <c r="H48" s="136"/>
      <c r="I48" s="137">
        <f t="shared" si="3"/>
        <v>0</v>
      </c>
      <c r="J48" s="137">
        <f t="shared" si="4"/>
        <v>0</v>
      </c>
      <c r="K48" s="138" t="b">
        <v>0</v>
      </c>
      <c r="L48" s="152" t="b">
        <v>0</v>
      </c>
    </row>
    <row r="49" spans="1:12" ht="22.5" customHeight="1">
      <c r="A49" s="151"/>
      <c r="B49" s="128"/>
      <c r="C49" s="127"/>
      <c r="D49" s="129"/>
      <c r="E49" s="135"/>
      <c r="F49" s="136"/>
      <c r="G49" s="137">
        <f t="shared" si="2"/>
        <v>0</v>
      </c>
      <c r="H49" s="136"/>
      <c r="I49" s="137">
        <f t="shared" si="3"/>
        <v>0</v>
      </c>
      <c r="J49" s="137">
        <f t="shared" si="4"/>
        <v>0</v>
      </c>
      <c r="K49" s="138" t="b">
        <v>0</v>
      </c>
      <c r="L49" s="152" t="b">
        <v>0</v>
      </c>
    </row>
    <row r="50" spans="1:12" ht="22.5" customHeight="1">
      <c r="A50" s="153"/>
      <c r="B50" s="141"/>
      <c r="C50" s="140"/>
      <c r="D50" s="142"/>
      <c r="E50" s="143"/>
      <c r="F50" s="144"/>
      <c r="G50" s="145">
        <f t="shared" si="2"/>
        <v>0</v>
      </c>
      <c r="H50" s="144"/>
      <c r="I50" s="145">
        <f t="shared" si="3"/>
        <v>0</v>
      </c>
      <c r="J50" s="145">
        <f t="shared" si="4"/>
        <v>0</v>
      </c>
      <c r="K50" s="146" t="b">
        <v>0</v>
      </c>
      <c r="L50" s="154" t="b">
        <v>0</v>
      </c>
    </row>
    <row r="51" spans="1:12" ht="22.5" customHeight="1">
      <c r="A51" s="71"/>
      <c r="B51" s="60"/>
      <c r="C51" s="60"/>
      <c r="D51" s="60"/>
      <c r="E51" s="60"/>
      <c r="F51" s="114"/>
      <c r="G51" s="60"/>
      <c r="H51" s="60"/>
      <c r="I51" s="60"/>
      <c r="J51" s="60"/>
      <c r="K51" s="60"/>
      <c r="L51" s="72"/>
    </row>
    <row r="52" spans="1:12" ht="22.5" customHeight="1">
      <c r="A52" s="71"/>
      <c r="B52" s="60"/>
      <c r="C52" s="60"/>
      <c r="D52" s="60"/>
      <c r="E52" s="60"/>
      <c r="F52" s="114"/>
      <c r="G52" s="60"/>
      <c r="H52" s="301" t="s">
        <v>58</v>
      </c>
      <c r="I52" s="111" t="s">
        <v>27</v>
      </c>
      <c r="J52" s="111" t="s">
        <v>28</v>
      </c>
      <c r="K52" s="111" t="s">
        <v>91</v>
      </c>
      <c r="L52" s="155" t="s">
        <v>74</v>
      </c>
    </row>
    <row r="53" spans="1:12" ht="22.5" customHeight="1">
      <c r="A53" s="71"/>
      <c r="B53" s="60"/>
      <c r="C53" s="60"/>
      <c r="D53" s="60"/>
      <c r="E53" s="60"/>
      <c r="F53" s="114"/>
      <c r="G53" s="60"/>
      <c r="H53" s="302"/>
      <c r="I53" s="112">
        <f>SUM(I25:I50)</f>
        <v>3</v>
      </c>
      <c r="J53" s="112">
        <f>SUM(J25:J50)</f>
        <v>12</v>
      </c>
      <c r="K53" s="112">
        <f>J53/IF(I53=0,1,I53)</f>
        <v>4</v>
      </c>
      <c r="L53" s="156">
        <f>(J15+J53)/IF((I53+I15)=0,1,(I53+I15))</f>
        <v>4</v>
      </c>
    </row>
    <row r="54" spans="1:12" ht="22.5" customHeight="1">
      <c r="A54" s="71"/>
      <c r="B54" s="60"/>
      <c r="C54" s="60"/>
      <c r="D54" s="60"/>
      <c r="E54" s="60"/>
      <c r="F54" s="113"/>
      <c r="G54" s="60"/>
      <c r="H54" s="302"/>
      <c r="I54" s="114"/>
      <c r="J54" s="114"/>
      <c r="K54" s="114"/>
      <c r="L54" s="72"/>
    </row>
    <row r="55" spans="1:12" ht="22.5" customHeight="1">
      <c r="A55" s="71"/>
      <c r="B55" s="60"/>
      <c r="C55" s="60"/>
      <c r="D55" s="60"/>
      <c r="E55" s="60"/>
      <c r="F55" s="115"/>
      <c r="G55" s="60"/>
      <c r="H55" s="302"/>
      <c r="I55" s="58" t="s">
        <v>48</v>
      </c>
      <c r="J55" s="58" t="s">
        <v>117</v>
      </c>
      <c r="K55" s="58" t="s">
        <v>49</v>
      </c>
      <c r="L55" s="157" t="s">
        <v>75</v>
      </c>
    </row>
    <row r="56" spans="1:12" ht="22.5" customHeight="1">
      <c r="A56" s="71"/>
      <c r="B56" s="60"/>
      <c r="C56" s="60"/>
      <c r="D56" s="60"/>
      <c r="E56" s="60"/>
      <c r="F56" s="116"/>
      <c r="G56" s="60"/>
      <c r="H56" s="302"/>
      <c r="I56" s="117">
        <f>SUMIF($K$25:$K$50,TRUE,$I$25:$I$50)</f>
        <v>0</v>
      </c>
      <c r="J56" s="117">
        <f>SUMIF($K$25:$K$50,TRUE,$J$25:$J$50)</f>
        <v>0</v>
      </c>
      <c r="K56" s="117">
        <f>J56/IF(I56=0,1,I56)</f>
        <v>0</v>
      </c>
      <c r="L56" s="156">
        <f>(J18+J56)/IF((I56+I18)=0,1,(I56+I18))</f>
        <v>0</v>
      </c>
    </row>
    <row r="57" spans="1:12" ht="22.5" customHeight="1">
      <c r="A57" s="71"/>
      <c r="B57" s="60"/>
      <c r="C57" s="60"/>
      <c r="D57" s="60"/>
      <c r="E57" s="60"/>
      <c r="F57" s="118"/>
      <c r="G57" s="60"/>
      <c r="H57" s="302"/>
      <c r="I57" s="60"/>
      <c r="J57" s="60"/>
      <c r="K57" s="60"/>
      <c r="L57" s="72"/>
    </row>
    <row r="58" spans="1:12" ht="22.5" customHeight="1">
      <c r="A58" s="71"/>
      <c r="B58" s="60"/>
      <c r="C58" s="60"/>
      <c r="D58" s="60"/>
      <c r="E58" s="119"/>
      <c r="F58" s="119"/>
      <c r="G58" s="119"/>
      <c r="H58" s="302"/>
      <c r="I58" s="120" t="s">
        <v>50</v>
      </c>
      <c r="J58" s="120" t="s">
        <v>118</v>
      </c>
      <c r="K58" s="121" t="s">
        <v>53</v>
      </c>
      <c r="L58" s="158" t="s">
        <v>76</v>
      </c>
    </row>
    <row r="59" spans="1:12" ht="25.5" customHeight="1" thickBot="1">
      <c r="A59" s="73"/>
      <c r="B59" s="74"/>
      <c r="C59" s="74"/>
      <c r="D59" s="74"/>
      <c r="E59" s="159"/>
      <c r="F59" s="159"/>
      <c r="G59" s="159"/>
      <c r="H59" s="303"/>
      <c r="I59" s="160">
        <f>I53-I56</f>
        <v>3</v>
      </c>
      <c r="J59" s="160">
        <f>J53-J56</f>
        <v>12</v>
      </c>
      <c r="K59" s="161">
        <f>J59/IF(I59=0,1,I59)</f>
        <v>4</v>
      </c>
      <c r="L59" s="162">
        <f>(J21+J59)/IF((I59+I21)=0,1,(I59+I21))</f>
        <v>4</v>
      </c>
    </row>
    <row r="60" spans="5:12" ht="13.5" thickBot="1">
      <c r="E60" s="7"/>
      <c r="F60" s="7"/>
      <c r="G60" s="7"/>
      <c r="H60" s="7"/>
      <c r="I60" s="7"/>
      <c r="J60" s="7"/>
      <c r="K60" s="3"/>
      <c r="L60" s="3"/>
    </row>
    <row r="61" spans="1:12" ht="26.25">
      <c r="A61" s="163" t="s">
        <v>125</v>
      </c>
      <c r="B61" s="88"/>
      <c r="C61" s="88"/>
      <c r="D61" s="88"/>
      <c r="E61" s="88"/>
      <c r="F61" s="88"/>
      <c r="G61" s="88"/>
      <c r="H61" s="88"/>
      <c r="I61" s="88"/>
      <c r="J61" s="88"/>
      <c r="K61" s="88"/>
      <c r="L61" s="89"/>
    </row>
    <row r="62" spans="1:15" ht="93.75">
      <c r="A62" s="189" t="s">
        <v>121</v>
      </c>
      <c r="B62" s="164" t="s">
        <v>120</v>
      </c>
      <c r="C62" s="164" t="s">
        <v>124</v>
      </c>
      <c r="D62" s="164" t="s">
        <v>123</v>
      </c>
      <c r="E62" s="165" t="s">
        <v>122</v>
      </c>
      <c r="F62" s="165" t="s">
        <v>89</v>
      </c>
      <c r="G62" s="165" t="s">
        <v>146</v>
      </c>
      <c r="H62" s="165" t="s">
        <v>77</v>
      </c>
      <c r="I62" s="165" t="s">
        <v>147</v>
      </c>
      <c r="J62" s="165" t="s">
        <v>139</v>
      </c>
      <c r="K62" s="126" t="s">
        <v>148</v>
      </c>
      <c r="L62" s="150" t="s">
        <v>145</v>
      </c>
      <c r="O62" s="21"/>
    </row>
    <row r="63" spans="1:12" ht="25.5" customHeight="1">
      <c r="A63" s="151"/>
      <c r="B63" s="127"/>
      <c r="C63" s="127"/>
      <c r="D63" s="127"/>
      <c r="E63" s="135"/>
      <c r="F63" s="131" t="s">
        <v>3</v>
      </c>
      <c r="G63" s="132">
        <f aca="true" t="shared" si="5" ref="G63:G88">IF(F63="",0,VLOOKUP(F63,$E$361:$F$376,2))</f>
        <v>4</v>
      </c>
      <c r="H63" s="166">
        <v>4</v>
      </c>
      <c r="I63" s="132">
        <f aca="true" t="shared" si="6" ref="I63:I88">IF(L63=TRUE,IF(H63="",0,VLOOKUP(H63,$H$361:$I$379,2)),H63)</f>
        <v>4</v>
      </c>
      <c r="J63" s="132">
        <f aca="true" t="shared" si="7" ref="J63:J88">I63*G63</f>
        <v>16</v>
      </c>
      <c r="K63" s="167" t="b">
        <v>0</v>
      </c>
      <c r="L63" s="152" t="b">
        <v>0</v>
      </c>
    </row>
    <row r="64" spans="1:12" ht="15.75" customHeight="1">
      <c r="A64" s="151"/>
      <c r="B64" s="127"/>
      <c r="C64" s="127"/>
      <c r="D64" s="127"/>
      <c r="E64" s="135"/>
      <c r="F64" s="136" t="s">
        <v>5</v>
      </c>
      <c r="G64" s="137">
        <f t="shared" si="5"/>
        <v>3</v>
      </c>
      <c r="H64" s="168">
        <v>3</v>
      </c>
      <c r="I64" s="137">
        <f t="shared" si="6"/>
        <v>3</v>
      </c>
      <c r="J64" s="137">
        <f t="shared" si="7"/>
        <v>9</v>
      </c>
      <c r="K64" s="134" t="b">
        <v>0</v>
      </c>
      <c r="L64" s="152" t="b">
        <v>0</v>
      </c>
    </row>
    <row r="65" spans="1:12" ht="18.75">
      <c r="A65" s="151"/>
      <c r="B65" s="127"/>
      <c r="C65" s="127"/>
      <c r="D65" s="127"/>
      <c r="E65" s="135"/>
      <c r="F65" s="136"/>
      <c r="G65" s="137">
        <f t="shared" si="5"/>
        <v>0</v>
      </c>
      <c r="H65" s="168"/>
      <c r="I65" s="137">
        <f t="shared" si="6"/>
        <v>0</v>
      </c>
      <c r="J65" s="137">
        <f t="shared" si="7"/>
        <v>0</v>
      </c>
      <c r="K65" s="134" t="b">
        <v>0</v>
      </c>
      <c r="L65" s="152" t="b">
        <v>0</v>
      </c>
    </row>
    <row r="66" spans="1:12" ht="18.75">
      <c r="A66" s="151"/>
      <c r="B66" s="127"/>
      <c r="C66" s="127"/>
      <c r="D66" s="127"/>
      <c r="E66" s="135"/>
      <c r="F66" s="136"/>
      <c r="G66" s="137">
        <f t="shared" si="5"/>
        <v>0</v>
      </c>
      <c r="H66" s="168"/>
      <c r="I66" s="137">
        <f t="shared" si="6"/>
        <v>0</v>
      </c>
      <c r="J66" s="137">
        <f t="shared" si="7"/>
        <v>0</v>
      </c>
      <c r="K66" s="134" t="b">
        <v>0</v>
      </c>
      <c r="L66" s="152" t="b">
        <v>0</v>
      </c>
    </row>
    <row r="67" spans="1:12" ht="18.75">
      <c r="A67" s="151"/>
      <c r="B67" s="127"/>
      <c r="C67" s="127"/>
      <c r="D67" s="127"/>
      <c r="E67" s="135"/>
      <c r="F67" s="136"/>
      <c r="G67" s="137">
        <f t="shared" si="5"/>
        <v>0</v>
      </c>
      <c r="H67" s="168"/>
      <c r="I67" s="137">
        <f t="shared" si="6"/>
        <v>0</v>
      </c>
      <c r="J67" s="137">
        <f t="shared" si="7"/>
        <v>0</v>
      </c>
      <c r="K67" s="134" t="b">
        <v>0</v>
      </c>
      <c r="L67" s="152" t="b">
        <v>0</v>
      </c>
    </row>
    <row r="68" spans="1:12" ht="18.75">
      <c r="A68" s="151"/>
      <c r="B68" s="127"/>
      <c r="C68" s="127"/>
      <c r="D68" s="127"/>
      <c r="E68" s="135"/>
      <c r="F68" s="136"/>
      <c r="G68" s="137">
        <f t="shared" si="5"/>
        <v>0</v>
      </c>
      <c r="H68" s="168"/>
      <c r="I68" s="137">
        <f t="shared" si="6"/>
        <v>0</v>
      </c>
      <c r="J68" s="137">
        <f t="shared" si="7"/>
        <v>0</v>
      </c>
      <c r="K68" s="134" t="b">
        <v>0</v>
      </c>
      <c r="L68" s="152" t="b">
        <v>0</v>
      </c>
    </row>
    <row r="69" spans="1:12" ht="18.75">
      <c r="A69" s="151"/>
      <c r="B69" s="127"/>
      <c r="C69" s="127"/>
      <c r="D69" s="127"/>
      <c r="E69" s="135"/>
      <c r="F69" s="136"/>
      <c r="G69" s="137">
        <f t="shared" si="5"/>
        <v>0</v>
      </c>
      <c r="H69" s="168"/>
      <c r="I69" s="137">
        <f t="shared" si="6"/>
        <v>0</v>
      </c>
      <c r="J69" s="137">
        <f t="shared" si="7"/>
        <v>0</v>
      </c>
      <c r="K69" s="134" t="b">
        <v>0</v>
      </c>
      <c r="L69" s="152" t="b">
        <v>0</v>
      </c>
    </row>
    <row r="70" spans="1:12" ht="18.75">
      <c r="A70" s="151"/>
      <c r="B70" s="127"/>
      <c r="C70" s="127"/>
      <c r="D70" s="127"/>
      <c r="E70" s="135"/>
      <c r="F70" s="136"/>
      <c r="G70" s="137">
        <f t="shared" si="5"/>
        <v>0</v>
      </c>
      <c r="H70" s="168"/>
      <c r="I70" s="137">
        <f t="shared" si="6"/>
        <v>0</v>
      </c>
      <c r="J70" s="137">
        <f t="shared" si="7"/>
        <v>0</v>
      </c>
      <c r="K70" s="134" t="b">
        <v>0</v>
      </c>
      <c r="L70" s="152" t="b">
        <v>0</v>
      </c>
    </row>
    <row r="71" spans="1:12" ht="22.5" customHeight="1">
      <c r="A71" s="151"/>
      <c r="B71" s="127"/>
      <c r="C71" s="127"/>
      <c r="D71" s="127"/>
      <c r="E71" s="135"/>
      <c r="F71" s="136"/>
      <c r="G71" s="137">
        <f t="shared" si="5"/>
        <v>0</v>
      </c>
      <c r="H71" s="168"/>
      <c r="I71" s="137">
        <f t="shared" si="6"/>
        <v>0</v>
      </c>
      <c r="J71" s="137">
        <f t="shared" si="7"/>
        <v>0</v>
      </c>
      <c r="K71" s="134" t="b">
        <v>0</v>
      </c>
      <c r="L71" s="152" t="b">
        <v>0</v>
      </c>
    </row>
    <row r="72" spans="1:12" ht="18.75">
      <c r="A72" s="151"/>
      <c r="B72" s="127"/>
      <c r="C72" s="127"/>
      <c r="D72" s="127"/>
      <c r="E72" s="135"/>
      <c r="F72" s="136"/>
      <c r="G72" s="137">
        <f t="shared" si="5"/>
        <v>0</v>
      </c>
      <c r="H72" s="168"/>
      <c r="I72" s="137">
        <f t="shared" si="6"/>
        <v>0</v>
      </c>
      <c r="J72" s="137">
        <f t="shared" si="7"/>
        <v>0</v>
      </c>
      <c r="K72" s="134" t="b">
        <v>0</v>
      </c>
      <c r="L72" s="152" t="b">
        <v>0</v>
      </c>
    </row>
    <row r="73" spans="1:12" ht="18.75">
      <c r="A73" s="151"/>
      <c r="B73" s="127"/>
      <c r="C73" s="127"/>
      <c r="D73" s="127"/>
      <c r="E73" s="135"/>
      <c r="F73" s="136"/>
      <c r="G73" s="137">
        <f t="shared" si="5"/>
        <v>0</v>
      </c>
      <c r="H73" s="168"/>
      <c r="I73" s="137">
        <f t="shared" si="6"/>
        <v>0</v>
      </c>
      <c r="J73" s="137">
        <f t="shared" si="7"/>
        <v>0</v>
      </c>
      <c r="K73" s="134" t="b">
        <v>0</v>
      </c>
      <c r="L73" s="152" t="b">
        <v>0</v>
      </c>
    </row>
    <row r="74" spans="1:12" ht="18.75">
      <c r="A74" s="151"/>
      <c r="B74" s="127"/>
      <c r="C74" s="127"/>
      <c r="D74" s="127"/>
      <c r="E74" s="135"/>
      <c r="F74" s="136"/>
      <c r="G74" s="137">
        <f t="shared" si="5"/>
        <v>0</v>
      </c>
      <c r="H74" s="168"/>
      <c r="I74" s="137">
        <f t="shared" si="6"/>
        <v>0</v>
      </c>
      <c r="J74" s="137">
        <f t="shared" si="7"/>
        <v>0</v>
      </c>
      <c r="K74" s="134"/>
      <c r="L74" s="152" t="b">
        <v>0</v>
      </c>
    </row>
    <row r="75" spans="1:12" ht="18.75">
      <c r="A75" s="151"/>
      <c r="B75" s="127"/>
      <c r="C75" s="127"/>
      <c r="D75" s="127"/>
      <c r="E75" s="135"/>
      <c r="F75" s="136"/>
      <c r="G75" s="137">
        <f t="shared" si="5"/>
        <v>0</v>
      </c>
      <c r="H75" s="168"/>
      <c r="I75" s="137">
        <f t="shared" si="6"/>
        <v>0</v>
      </c>
      <c r="J75" s="137">
        <f t="shared" si="7"/>
        <v>0</v>
      </c>
      <c r="K75" s="134" t="b">
        <v>0</v>
      </c>
      <c r="L75" s="152" t="b">
        <v>0</v>
      </c>
    </row>
    <row r="76" spans="1:12" ht="18.75">
      <c r="A76" s="151"/>
      <c r="B76" s="127"/>
      <c r="C76" s="127"/>
      <c r="D76" s="127"/>
      <c r="E76" s="135"/>
      <c r="F76" s="136"/>
      <c r="G76" s="137">
        <f t="shared" si="5"/>
        <v>0</v>
      </c>
      <c r="H76" s="168"/>
      <c r="I76" s="137">
        <f t="shared" si="6"/>
        <v>0</v>
      </c>
      <c r="J76" s="137">
        <f t="shared" si="7"/>
        <v>0</v>
      </c>
      <c r="K76" s="134"/>
      <c r="L76" s="152" t="b">
        <v>0</v>
      </c>
    </row>
    <row r="77" spans="1:12" ht="18.75">
      <c r="A77" s="151"/>
      <c r="B77" s="127"/>
      <c r="C77" s="127"/>
      <c r="D77" s="127"/>
      <c r="E77" s="169"/>
      <c r="F77" s="136"/>
      <c r="G77" s="137">
        <f t="shared" si="5"/>
        <v>0</v>
      </c>
      <c r="H77" s="168"/>
      <c r="I77" s="137">
        <f t="shared" si="6"/>
        <v>0</v>
      </c>
      <c r="J77" s="137">
        <f t="shared" si="7"/>
        <v>0</v>
      </c>
      <c r="K77" s="134"/>
      <c r="L77" s="152" t="b">
        <v>0</v>
      </c>
    </row>
    <row r="78" spans="1:12" ht="18.75">
      <c r="A78" s="151"/>
      <c r="B78" s="127"/>
      <c r="C78" s="127"/>
      <c r="D78" s="127"/>
      <c r="E78" s="169"/>
      <c r="F78" s="136"/>
      <c r="G78" s="137">
        <f t="shared" si="5"/>
        <v>0</v>
      </c>
      <c r="H78" s="168"/>
      <c r="I78" s="137">
        <f t="shared" si="6"/>
        <v>0</v>
      </c>
      <c r="J78" s="137">
        <f t="shared" si="7"/>
        <v>0</v>
      </c>
      <c r="K78" s="134"/>
      <c r="L78" s="152" t="b">
        <v>0</v>
      </c>
    </row>
    <row r="79" spans="1:12" ht="18.75">
      <c r="A79" s="151"/>
      <c r="B79" s="127"/>
      <c r="C79" s="127"/>
      <c r="D79" s="127"/>
      <c r="E79" s="169"/>
      <c r="F79" s="136"/>
      <c r="G79" s="137">
        <f t="shared" si="5"/>
        <v>0</v>
      </c>
      <c r="H79" s="168"/>
      <c r="I79" s="137">
        <f t="shared" si="6"/>
        <v>0</v>
      </c>
      <c r="J79" s="137">
        <f t="shared" si="7"/>
        <v>0</v>
      </c>
      <c r="K79" s="134"/>
      <c r="L79" s="152" t="b">
        <v>0</v>
      </c>
    </row>
    <row r="80" spans="1:12" ht="18.75">
      <c r="A80" s="151"/>
      <c r="B80" s="127"/>
      <c r="C80" s="127"/>
      <c r="D80" s="127"/>
      <c r="E80" s="169"/>
      <c r="F80" s="136"/>
      <c r="G80" s="137">
        <f t="shared" si="5"/>
        <v>0</v>
      </c>
      <c r="H80" s="168"/>
      <c r="I80" s="137">
        <f t="shared" si="6"/>
        <v>0</v>
      </c>
      <c r="J80" s="137">
        <f t="shared" si="7"/>
        <v>0</v>
      </c>
      <c r="K80" s="134"/>
      <c r="L80" s="152" t="b">
        <v>0</v>
      </c>
    </row>
    <row r="81" spans="1:12" ht="18.75">
      <c r="A81" s="151"/>
      <c r="B81" s="127"/>
      <c r="C81" s="127"/>
      <c r="D81" s="127"/>
      <c r="E81" s="169"/>
      <c r="F81" s="136"/>
      <c r="G81" s="137">
        <f t="shared" si="5"/>
        <v>0</v>
      </c>
      <c r="H81" s="168"/>
      <c r="I81" s="137">
        <f t="shared" si="6"/>
        <v>0</v>
      </c>
      <c r="J81" s="137">
        <f t="shared" si="7"/>
        <v>0</v>
      </c>
      <c r="K81" s="134"/>
      <c r="L81" s="152" t="b">
        <v>0</v>
      </c>
    </row>
    <row r="82" spans="1:12" ht="18.75">
      <c r="A82" s="151"/>
      <c r="B82" s="127"/>
      <c r="C82" s="127"/>
      <c r="D82" s="127"/>
      <c r="E82" s="169"/>
      <c r="F82" s="136"/>
      <c r="G82" s="137">
        <f t="shared" si="5"/>
        <v>0</v>
      </c>
      <c r="H82" s="168"/>
      <c r="I82" s="137">
        <f t="shared" si="6"/>
        <v>0</v>
      </c>
      <c r="J82" s="137">
        <f t="shared" si="7"/>
        <v>0</v>
      </c>
      <c r="K82" s="134" t="b">
        <v>0</v>
      </c>
      <c r="L82" s="152" t="b">
        <v>0</v>
      </c>
    </row>
    <row r="83" spans="1:12" ht="18.75">
      <c r="A83" s="151"/>
      <c r="B83" s="127"/>
      <c r="C83" s="127"/>
      <c r="D83" s="127"/>
      <c r="E83" s="169"/>
      <c r="F83" s="136"/>
      <c r="G83" s="137">
        <f t="shared" si="5"/>
        <v>0</v>
      </c>
      <c r="H83" s="168"/>
      <c r="I83" s="137">
        <f t="shared" si="6"/>
        <v>0</v>
      </c>
      <c r="J83" s="137">
        <f t="shared" si="7"/>
        <v>0</v>
      </c>
      <c r="K83" s="134"/>
      <c r="L83" s="152" t="b">
        <v>0</v>
      </c>
    </row>
    <row r="84" spans="1:12" ht="18.75">
      <c r="A84" s="151"/>
      <c r="B84" s="127"/>
      <c r="C84" s="127"/>
      <c r="D84" s="127"/>
      <c r="E84" s="169"/>
      <c r="F84" s="136"/>
      <c r="G84" s="137">
        <f t="shared" si="5"/>
        <v>0</v>
      </c>
      <c r="H84" s="168"/>
      <c r="I84" s="137">
        <f t="shared" si="6"/>
        <v>0</v>
      </c>
      <c r="J84" s="137">
        <f t="shared" si="7"/>
        <v>0</v>
      </c>
      <c r="K84" s="134"/>
      <c r="L84" s="152" t="b">
        <v>0</v>
      </c>
    </row>
    <row r="85" spans="1:12" ht="22.5" customHeight="1">
      <c r="A85" s="151"/>
      <c r="B85" s="127"/>
      <c r="C85" s="127"/>
      <c r="D85" s="127"/>
      <c r="E85" s="169"/>
      <c r="F85" s="136"/>
      <c r="G85" s="137">
        <f t="shared" si="5"/>
        <v>0</v>
      </c>
      <c r="H85" s="168"/>
      <c r="I85" s="137">
        <f t="shared" si="6"/>
        <v>0</v>
      </c>
      <c r="J85" s="137">
        <f t="shared" si="7"/>
        <v>0</v>
      </c>
      <c r="K85" s="170"/>
      <c r="L85" s="152" t="b">
        <v>0</v>
      </c>
    </row>
    <row r="86" spans="1:12" ht="18.75">
      <c r="A86" s="151"/>
      <c r="B86" s="127"/>
      <c r="C86" s="127"/>
      <c r="D86" s="127"/>
      <c r="E86" s="169"/>
      <c r="F86" s="136"/>
      <c r="G86" s="137">
        <f t="shared" si="5"/>
        <v>0</v>
      </c>
      <c r="H86" s="168"/>
      <c r="I86" s="137">
        <f t="shared" si="6"/>
        <v>0</v>
      </c>
      <c r="J86" s="137">
        <f t="shared" si="7"/>
        <v>0</v>
      </c>
      <c r="K86" s="134"/>
      <c r="L86" s="152" t="b">
        <v>0</v>
      </c>
    </row>
    <row r="87" spans="1:12" ht="18.75">
      <c r="A87" s="151"/>
      <c r="B87" s="127"/>
      <c r="C87" s="127"/>
      <c r="D87" s="127"/>
      <c r="E87" s="169"/>
      <c r="F87" s="136"/>
      <c r="G87" s="137">
        <f t="shared" si="5"/>
        <v>0</v>
      </c>
      <c r="H87" s="168"/>
      <c r="I87" s="137">
        <f t="shared" si="6"/>
        <v>0</v>
      </c>
      <c r="J87" s="137">
        <f t="shared" si="7"/>
        <v>0</v>
      </c>
      <c r="K87" s="134" t="b">
        <v>0</v>
      </c>
      <c r="L87" s="152" t="b">
        <v>0</v>
      </c>
    </row>
    <row r="88" spans="1:12" ht="18.75">
      <c r="A88" s="153"/>
      <c r="B88" s="140"/>
      <c r="C88" s="140"/>
      <c r="D88" s="140"/>
      <c r="E88" s="171"/>
      <c r="F88" s="144"/>
      <c r="G88" s="145">
        <f t="shared" si="5"/>
        <v>0</v>
      </c>
      <c r="H88" s="172"/>
      <c r="I88" s="145">
        <f t="shared" si="6"/>
        <v>0</v>
      </c>
      <c r="J88" s="145">
        <f t="shared" si="7"/>
        <v>0</v>
      </c>
      <c r="K88" s="147" t="b">
        <v>0</v>
      </c>
      <c r="L88" s="154" t="b">
        <v>0</v>
      </c>
    </row>
    <row r="89" spans="1:12" ht="22.5" customHeight="1">
      <c r="A89" s="103"/>
      <c r="B89" s="104"/>
      <c r="C89" s="104"/>
      <c r="D89" s="104"/>
      <c r="E89" s="104"/>
      <c r="F89" s="174"/>
      <c r="G89" s="104"/>
      <c r="H89" s="104"/>
      <c r="I89" s="104"/>
      <c r="J89" s="104"/>
      <c r="K89" s="104"/>
      <c r="L89" s="107"/>
    </row>
    <row r="90" spans="1:12" ht="31.5">
      <c r="A90" s="103"/>
      <c r="B90" s="104"/>
      <c r="C90" s="104"/>
      <c r="D90" s="104"/>
      <c r="E90" s="104"/>
      <c r="F90" s="174"/>
      <c r="G90" s="104"/>
      <c r="H90" s="304" t="s">
        <v>59</v>
      </c>
      <c r="I90" s="185" t="s">
        <v>27</v>
      </c>
      <c r="J90" s="185" t="s">
        <v>40</v>
      </c>
      <c r="K90" s="185" t="s">
        <v>92</v>
      </c>
      <c r="L90" s="190" t="s">
        <v>74</v>
      </c>
    </row>
    <row r="91" spans="1:12" ht="18.75">
      <c r="A91" s="103"/>
      <c r="B91" s="104"/>
      <c r="C91" s="104"/>
      <c r="D91" s="104"/>
      <c r="E91" s="104"/>
      <c r="F91" s="174"/>
      <c r="G91" s="104"/>
      <c r="H91" s="305"/>
      <c r="I91" s="70">
        <f>SUM(I63:I88)</f>
        <v>7</v>
      </c>
      <c r="J91" s="70">
        <f>SUM(J63:J88)</f>
        <v>25</v>
      </c>
      <c r="K91" s="70">
        <f>J91/IF(I91=0,1,I91)</f>
        <v>3.5714285714285716</v>
      </c>
      <c r="L91" s="191">
        <f>(J15+J53+J91)/IF((I91+I53+I15)=0,1,(I91+I53+I15))</f>
        <v>3.7</v>
      </c>
    </row>
    <row r="92" spans="1:12" ht="22.5" customHeight="1">
      <c r="A92" s="103"/>
      <c r="B92" s="104"/>
      <c r="C92" s="104"/>
      <c r="D92" s="104"/>
      <c r="E92" s="104"/>
      <c r="F92" s="173"/>
      <c r="G92" s="104"/>
      <c r="H92" s="305"/>
      <c r="I92" s="179"/>
      <c r="J92" s="179"/>
      <c r="K92" s="179"/>
      <c r="L92" s="192"/>
    </row>
    <row r="93" spans="1:12" ht="33.75" customHeight="1">
      <c r="A93" s="103"/>
      <c r="B93" s="104"/>
      <c r="C93" s="104"/>
      <c r="D93" s="104"/>
      <c r="E93" s="104"/>
      <c r="F93" s="175"/>
      <c r="G93" s="104"/>
      <c r="H93" s="305"/>
      <c r="I93" s="186" t="s">
        <v>48</v>
      </c>
      <c r="J93" s="186" t="s">
        <v>117</v>
      </c>
      <c r="K93" s="186" t="s">
        <v>51</v>
      </c>
      <c r="L93" s="193" t="s">
        <v>75</v>
      </c>
    </row>
    <row r="94" spans="1:12" ht="22.5" customHeight="1">
      <c r="A94" s="103"/>
      <c r="B94" s="104"/>
      <c r="C94" s="104"/>
      <c r="D94" s="104"/>
      <c r="E94" s="104"/>
      <c r="F94" s="176"/>
      <c r="G94" s="104"/>
      <c r="H94" s="305"/>
      <c r="I94" s="178">
        <f>SUMIF($K$63:$K$88,TRUE,$I$63:$I$88)</f>
        <v>0</v>
      </c>
      <c r="J94" s="178">
        <f>SUMIF($K$63:$K$88,TRUE,$J$63:$J$88)</f>
        <v>0</v>
      </c>
      <c r="K94" s="70">
        <f>J94/IF(I94=0,1,I94)</f>
        <v>0</v>
      </c>
      <c r="L94" s="191">
        <f>(J18+J56+J94)/IF((I94+I56+I18)=0,1,(I94+I56+I18))</f>
        <v>0</v>
      </c>
    </row>
    <row r="95" spans="1:12" ht="22.5" customHeight="1">
      <c r="A95" s="103"/>
      <c r="B95" s="104"/>
      <c r="C95" s="104"/>
      <c r="D95" s="104"/>
      <c r="E95" s="104"/>
      <c r="F95" s="177"/>
      <c r="G95" s="104"/>
      <c r="H95" s="305"/>
      <c r="I95" s="75"/>
      <c r="J95" s="75"/>
      <c r="K95" s="75"/>
      <c r="L95" s="192"/>
    </row>
    <row r="96" spans="1:12" ht="22.5" customHeight="1">
      <c r="A96" s="103"/>
      <c r="B96" s="104"/>
      <c r="C96" s="104"/>
      <c r="D96" s="104"/>
      <c r="E96" s="104"/>
      <c r="F96" s="104"/>
      <c r="G96" s="104"/>
      <c r="H96" s="305"/>
      <c r="I96" s="187" t="s">
        <v>50</v>
      </c>
      <c r="J96" s="187" t="s">
        <v>118</v>
      </c>
      <c r="K96" s="188" t="s">
        <v>52</v>
      </c>
      <c r="L96" s="194" t="s">
        <v>76</v>
      </c>
    </row>
    <row r="97" spans="1:12" ht="25.5" customHeight="1" thickBot="1">
      <c r="A97" s="108"/>
      <c r="B97" s="109"/>
      <c r="C97" s="109"/>
      <c r="D97" s="109"/>
      <c r="E97" s="109"/>
      <c r="F97" s="109"/>
      <c r="G97" s="109"/>
      <c r="H97" s="306"/>
      <c r="I97" s="195">
        <f>I91-I94</f>
        <v>7</v>
      </c>
      <c r="J97" s="195">
        <f>J91-J94</f>
        <v>25</v>
      </c>
      <c r="K97" s="196">
        <f>J97/IF(I97=0,1,I97)</f>
        <v>3.5714285714285716</v>
      </c>
      <c r="L97" s="197">
        <f>(J21+J59+J97)/IF((I97+I59+I21)=0,1,(I97+I59+I21))</f>
        <v>3.7</v>
      </c>
    </row>
    <row r="98" ht="15.75" customHeight="1" thickBot="1"/>
    <row r="99" spans="1:12" ht="26.25">
      <c r="A99" s="163" t="s">
        <v>126</v>
      </c>
      <c r="B99" s="88"/>
      <c r="C99" s="88"/>
      <c r="D99" s="88"/>
      <c r="E99" s="88"/>
      <c r="F99" s="88"/>
      <c r="G99" s="88"/>
      <c r="H99" s="88"/>
      <c r="I99" s="88"/>
      <c r="J99" s="88"/>
      <c r="K99" s="88"/>
      <c r="L99" s="89"/>
    </row>
    <row r="100" spans="1:12" ht="93.75">
      <c r="A100" s="201" t="s">
        <v>121</v>
      </c>
      <c r="B100" s="199" t="s">
        <v>120</v>
      </c>
      <c r="C100" s="199" t="s">
        <v>124</v>
      </c>
      <c r="D100" s="199" t="s">
        <v>123</v>
      </c>
      <c r="E100" s="200" t="s">
        <v>122</v>
      </c>
      <c r="F100" s="200" t="s">
        <v>89</v>
      </c>
      <c r="G100" s="200" t="s">
        <v>142</v>
      </c>
      <c r="H100" s="200" t="s">
        <v>77</v>
      </c>
      <c r="I100" s="200" t="s">
        <v>147</v>
      </c>
      <c r="J100" s="200" t="s">
        <v>139</v>
      </c>
      <c r="K100" s="126" t="s">
        <v>149</v>
      </c>
      <c r="L100" s="150" t="s">
        <v>145</v>
      </c>
    </row>
    <row r="101" spans="1:12" ht="25.5" customHeight="1">
      <c r="A101" s="151"/>
      <c r="B101" s="127"/>
      <c r="C101" s="127"/>
      <c r="D101" s="127"/>
      <c r="E101" s="130"/>
      <c r="F101" s="131" t="s">
        <v>3</v>
      </c>
      <c r="G101" s="132">
        <f aca="true" t="shared" si="8" ref="G101:G126">IF(F101="",0,VLOOKUP(F101,$E$361:$F$376,2))</f>
        <v>4</v>
      </c>
      <c r="H101" s="166">
        <v>3</v>
      </c>
      <c r="I101" s="132">
        <f aca="true" t="shared" si="9" ref="I101:I126">IF(L101=TRUE,IF(H101="",0,VLOOKUP(H101,$H$361:$I$379,2)),H101)</f>
        <v>3</v>
      </c>
      <c r="J101" s="132">
        <f aca="true" t="shared" si="10" ref="J101:J126">I101*G101</f>
        <v>12</v>
      </c>
      <c r="K101" s="167" t="b">
        <v>0</v>
      </c>
      <c r="L101" s="152" t="b">
        <v>0</v>
      </c>
    </row>
    <row r="102" spans="1:12" ht="15.75" customHeight="1">
      <c r="A102" s="151"/>
      <c r="B102" s="127"/>
      <c r="C102" s="127"/>
      <c r="D102" s="127"/>
      <c r="E102" s="135"/>
      <c r="F102" s="136"/>
      <c r="G102" s="137">
        <f t="shared" si="8"/>
        <v>0</v>
      </c>
      <c r="H102" s="168"/>
      <c r="I102" s="137">
        <f t="shared" si="9"/>
        <v>0</v>
      </c>
      <c r="J102" s="137">
        <f t="shared" si="10"/>
        <v>0</v>
      </c>
      <c r="K102" s="134" t="b">
        <v>0</v>
      </c>
      <c r="L102" s="152" t="b">
        <v>0</v>
      </c>
    </row>
    <row r="103" spans="1:12" ht="18.75">
      <c r="A103" s="151"/>
      <c r="B103" s="127"/>
      <c r="C103" s="127"/>
      <c r="D103" s="127"/>
      <c r="E103" s="135"/>
      <c r="F103" s="136"/>
      <c r="G103" s="137">
        <f t="shared" si="8"/>
        <v>0</v>
      </c>
      <c r="H103" s="168"/>
      <c r="I103" s="137">
        <f t="shared" si="9"/>
        <v>0</v>
      </c>
      <c r="J103" s="137">
        <f t="shared" si="10"/>
        <v>0</v>
      </c>
      <c r="K103" s="134" t="b">
        <v>0</v>
      </c>
      <c r="L103" s="152" t="b">
        <v>0</v>
      </c>
    </row>
    <row r="104" spans="1:12" ht="18.75">
      <c r="A104" s="151"/>
      <c r="B104" s="127"/>
      <c r="C104" s="127"/>
      <c r="D104" s="127"/>
      <c r="E104" s="135"/>
      <c r="F104" s="136"/>
      <c r="G104" s="137">
        <f t="shared" si="8"/>
        <v>0</v>
      </c>
      <c r="H104" s="168"/>
      <c r="I104" s="137">
        <f t="shared" si="9"/>
        <v>0</v>
      </c>
      <c r="J104" s="137">
        <f t="shared" si="10"/>
        <v>0</v>
      </c>
      <c r="K104" s="134" t="b">
        <v>0</v>
      </c>
      <c r="L104" s="152" t="b">
        <v>0</v>
      </c>
    </row>
    <row r="105" spans="1:12" ht="18.75">
      <c r="A105" s="151"/>
      <c r="B105" s="127"/>
      <c r="C105" s="127"/>
      <c r="D105" s="127"/>
      <c r="E105" s="135"/>
      <c r="F105" s="136"/>
      <c r="G105" s="137">
        <f t="shared" si="8"/>
        <v>0</v>
      </c>
      <c r="H105" s="168"/>
      <c r="I105" s="137">
        <f t="shared" si="9"/>
        <v>0</v>
      </c>
      <c r="J105" s="137">
        <f t="shared" si="10"/>
        <v>0</v>
      </c>
      <c r="K105" s="134" t="b">
        <v>0</v>
      </c>
      <c r="L105" s="152" t="b">
        <v>0</v>
      </c>
    </row>
    <row r="106" spans="1:12" ht="18.75">
      <c r="A106" s="151"/>
      <c r="B106" s="127"/>
      <c r="C106" s="127"/>
      <c r="D106" s="127"/>
      <c r="E106" s="135"/>
      <c r="F106" s="136"/>
      <c r="G106" s="137">
        <f t="shared" si="8"/>
        <v>0</v>
      </c>
      <c r="H106" s="168"/>
      <c r="I106" s="137">
        <f t="shared" si="9"/>
        <v>0</v>
      </c>
      <c r="J106" s="137">
        <f t="shared" si="10"/>
        <v>0</v>
      </c>
      <c r="K106" s="134" t="b">
        <v>0</v>
      </c>
      <c r="L106" s="152" t="b">
        <v>0</v>
      </c>
    </row>
    <row r="107" spans="1:12" ht="18.75">
      <c r="A107" s="151"/>
      <c r="B107" s="127"/>
      <c r="C107" s="127"/>
      <c r="D107" s="127"/>
      <c r="E107" s="135"/>
      <c r="F107" s="136"/>
      <c r="G107" s="137">
        <f t="shared" si="8"/>
        <v>0</v>
      </c>
      <c r="H107" s="168"/>
      <c r="I107" s="137">
        <f t="shared" si="9"/>
        <v>0</v>
      </c>
      <c r="J107" s="137">
        <f t="shared" si="10"/>
        <v>0</v>
      </c>
      <c r="K107" s="134" t="b">
        <v>0</v>
      </c>
      <c r="L107" s="152" t="b">
        <v>0</v>
      </c>
    </row>
    <row r="108" spans="1:12" ht="22.5" customHeight="1">
      <c r="A108" s="151"/>
      <c r="B108" s="127"/>
      <c r="C108" s="127"/>
      <c r="D108" s="127"/>
      <c r="E108" s="135"/>
      <c r="F108" s="136"/>
      <c r="G108" s="137">
        <f t="shared" si="8"/>
        <v>0</v>
      </c>
      <c r="H108" s="168"/>
      <c r="I108" s="137">
        <f t="shared" si="9"/>
        <v>0</v>
      </c>
      <c r="J108" s="137">
        <f t="shared" si="10"/>
        <v>0</v>
      </c>
      <c r="K108" s="134" t="b">
        <v>0</v>
      </c>
      <c r="L108" s="152" t="b">
        <v>0</v>
      </c>
    </row>
    <row r="109" spans="1:12" ht="22.5" customHeight="1">
      <c r="A109" s="151"/>
      <c r="B109" s="127"/>
      <c r="C109" s="127"/>
      <c r="D109" s="127"/>
      <c r="E109" s="135"/>
      <c r="F109" s="136"/>
      <c r="G109" s="137">
        <f t="shared" si="8"/>
        <v>0</v>
      </c>
      <c r="H109" s="168"/>
      <c r="I109" s="137">
        <f t="shared" si="9"/>
        <v>0</v>
      </c>
      <c r="J109" s="137">
        <f t="shared" si="10"/>
        <v>0</v>
      </c>
      <c r="K109" s="134" t="b">
        <v>0</v>
      </c>
      <c r="L109" s="152" t="b">
        <v>0</v>
      </c>
    </row>
    <row r="110" spans="1:12" ht="22.5" customHeight="1">
      <c r="A110" s="151"/>
      <c r="B110" s="127"/>
      <c r="C110" s="127"/>
      <c r="D110" s="127"/>
      <c r="E110" s="135"/>
      <c r="F110" s="136"/>
      <c r="G110" s="137">
        <f t="shared" si="8"/>
        <v>0</v>
      </c>
      <c r="H110" s="168"/>
      <c r="I110" s="137">
        <f t="shared" si="9"/>
        <v>0</v>
      </c>
      <c r="J110" s="137">
        <f t="shared" si="10"/>
        <v>0</v>
      </c>
      <c r="K110" s="134" t="b">
        <v>0</v>
      </c>
      <c r="L110" s="152" t="b">
        <v>0</v>
      </c>
    </row>
    <row r="111" spans="1:12" ht="22.5" customHeight="1">
      <c r="A111" s="151"/>
      <c r="B111" s="127"/>
      <c r="C111" s="127"/>
      <c r="D111" s="127"/>
      <c r="E111" s="135"/>
      <c r="F111" s="136"/>
      <c r="G111" s="137">
        <f t="shared" si="8"/>
        <v>0</v>
      </c>
      <c r="H111" s="168"/>
      <c r="I111" s="137">
        <f t="shared" si="9"/>
        <v>0</v>
      </c>
      <c r="J111" s="137">
        <f t="shared" si="10"/>
        <v>0</v>
      </c>
      <c r="K111" s="134" t="b">
        <v>0</v>
      </c>
      <c r="L111" s="152" t="b">
        <v>0</v>
      </c>
    </row>
    <row r="112" spans="1:12" ht="22.5" customHeight="1">
      <c r="A112" s="151"/>
      <c r="B112" s="127"/>
      <c r="C112" s="127"/>
      <c r="D112" s="127"/>
      <c r="E112" s="135"/>
      <c r="F112" s="136"/>
      <c r="G112" s="137">
        <f t="shared" si="8"/>
        <v>0</v>
      </c>
      <c r="H112" s="168"/>
      <c r="I112" s="137">
        <f t="shared" si="9"/>
        <v>0</v>
      </c>
      <c r="J112" s="137">
        <f t="shared" si="10"/>
        <v>0</v>
      </c>
      <c r="K112" s="134" t="b">
        <v>0</v>
      </c>
      <c r="L112" s="152" t="b">
        <v>0</v>
      </c>
    </row>
    <row r="113" spans="1:12" ht="22.5" customHeight="1">
      <c r="A113" s="151"/>
      <c r="B113" s="127"/>
      <c r="C113" s="127"/>
      <c r="D113" s="127"/>
      <c r="E113" s="135"/>
      <c r="F113" s="136"/>
      <c r="G113" s="137">
        <f t="shared" si="8"/>
        <v>0</v>
      </c>
      <c r="H113" s="168"/>
      <c r="I113" s="137">
        <f t="shared" si="9"/>
        <v>0</v>
      </c>
      <c r="J113" s="137">
        <f t="shared" si="10"/>
        <v>0</v>
      </c>
      <c r="K113" s="134" t="b">
        <v>0</v>
      </c>
      <c r="L113" s="152" t="b">
        <v>0</v>
      </c>
    </row>
    <row r="114" spans="1:12" ht="22.5" customHeight="1">
      <c r="A114" s="151"/>
      <c r="B114" s="127"/>
      <c r="C114" s="127"/>
      <c r="D114" s="127"/>
      <c r="E114" s="135"/>
      <c r="F114" s="136"/>
      <c r="G114" s="137">
        <f t="shared" si="8"/>
        <v>0</v>
      </c>
      <c r="H114" s="168"/>
      <c r="I114" s="137">
        <f t="shared" si="9"/>
        <v>0</v>
      </c>
      <c r="J114" s="137">
        <f t="shared" si="10"/>
        <v>0</v>
      </c>
      <c r="K114" s="134" t="b">
        <v>0</v>
      </c>
      <c r="L114" s="152" t="b">
        <v>0</v>
      </c>
    </row>
    <row r="115" spans="1:12" ht="22.5" customHeight="1">
      <c r="A115" s="151"/>
      <c r="B115" s="127"/>
      <c r="C115" s="127"/>
      <c r="D115" s="127"/>
      <c r="E115" s="135"/>
      <c r="F115" s="136"/>
      <c r="G115" s="137">
        <f t="shared" si="8"/>
        <v>0</v>
      </c>
      <c r="H115" s="168"/>
      <c r="I115" s="137">
        <f t="shared" si="9"/>
        <v>0</v>
      </c>
      <c r="J115" s="137">
        <f t="shared" si="10"/>
        <v>0</v>
      </c>
      <c r="K115" s="134" t="b">
        <v>0</v>
      </c>
      <c r="L115" s="152" t="b">
        <v>0</v>
      </c>
    </row>
    <row r="116" spans="1:12" ht="22.5" customHeight="1">
      <c r="A116" s="151"/>
      <c r="B116" s="127"/>
      <c r="C116" s="127"/>
      <c r="D116" s="127"/>
      <c r="E116" s="135"/>
      <c r="F116" s="136"/>
      <c r="G116" s="137">
        <f t="shared" si="8"/>
        <v>0</v>
      </c>
      <c r="H116" s="168"/>
      <c r="I116" s="137">
        <f t="shared" si="9"/>
        <v>0</v>
      </c>
      <c r="J116" s="137">
        <f t="shared" si="10"/>
        <v>0</v>
      </c>
      <c r="K116" s="134" t="b">
        <v>0</v>
      </c>
      <c r="L116" s="152" t="b">
        <v>0</v>
      </c>
    </row>
    <row r="117" spans="1:12" ht="22.5" customHeight="1">
      <c r="A117" s="151"/>
      <c r="B117" s="127"/>
      <c r="C117" s="127"/>
      <c r="D117" s="127"/>
      <c r="E117" s="135"/>
      <c r="F117" s="136"/>
      <c r="G117" s="137">
        <f t="shared" si="8"/>
        <v>0</v>
      </c>
      <c r="H117" s="168"/>
      <c r="I117" s="137">
        <f t="shared" si="9"/>
        <v>0</v>
      </c>
      <c r="J117" s="137">
        <f t="shared" si="10"/>
        <v>0</v>
      </c>
      <c r="K117" s="134" t="b">
        <v>0</v>
      </c>
      <c r="L117" s="152" t="b">
        <v>0</v>
      </c>
    </row>
    <row r="118" spans="1:12" ht="22.5" customHeight="1">
      <c r="A118" s="151"/>
      <c r="B118" s="127"/>
      <c r="C118" s="127"/>
      <c r="D118" s="127"/>
      <c r="E118" s="135"/>
      <c r="F118" s="136"/>
      <c r="G118" s="137">
        <f t="shared" si="8"/>
        <v>0</v>
      </c>
      <c r="H118" s="168"/>
      <c r="I118" s="137">
        <f t="shared" si="9"/>
        <v>0</v>
      </c>
      <c r="J118" s="137">
        <f t="shared" si="10"/>
        <v>0</v>
      </c>
      <c r="K118" s="134" t="b">
        <v>0</v>
      </c>
      <c r="L118" s="152" t="b">
        <v>0</v>
      </c>
    </row>
    <row r="119" spans="1:12" ht="22.5" customHeight="1">
      <c r="A119" s="151"/>
      <c r="B119" s="127"/>
      <c r="C119" s="127"/>
      <c r="D119" s="127"/>
      <c r="E119" s="135"/>
      <c r="F119" s="136"/>
      <c r="G119" s="137">
        <f t="shared" si="8"/>
        <v>0</v>
      </c>
      <c r="H119" s="168"/>
      <c r="I119" s="137">
        <f t="shared" si="9"/>
        <v>0</v>
      </c>
      <c r="J119" s="137">
        <f t="shared" si="10"/>
        <v>0</v>
      </c>
      <c r="K119" s="134" t="b">
        <v>0</v>
      </c>
      <c r="L119" s="152" t="b">
        <v>0</v>
      </c>
    </row>
    <row r="120" spans="1:12" ht="22.5" customHeight="1">
      <c r="A120" s="151"/>
      <c r="B120" s="127"/>
      <c r="C120" s="127"/>
      <c r="D120" s="127"/>
      <c r="E120" s="135"/>
      <c r="F120" s="136"/>
      <c r="G120" s="137">
        <f t="shared" si="8"/>
        <v>0</v>
      </c>
      <c r="H120" s="168"/>
      <c r="I120" s="137">
        <f t="shared" si="9"/>
        <v>0</v>
      </c>
      <c r="J120" s="137">
        <f t="shared" si="10"/>
        <v>0</v>
      </c>
      <c r="K120" s="134" t="b">
        <v>0</v>
      </c>
      <c r="L120" s="152" t="b">
        <v>0</v>
      </c>
    </row>
    <row r="121" spans="1:12" ht="22.5" customHeight="1">
      <c r="A121" s="151"/>
      <c r="B121" s="127"/>
      <c r="C121" s="127"/>
      <c r="D121" s="127"/>
      <c r="E121" s="135"/>
      <c r="F121" s="136"/>
      <c r="G121" s="137">
        <f t="shared" si="8"/>
        <v>0</v>
      </c>
      <c r="H121" s="168"/>
      <c r="I121" s="137">
        <f t="shared" si="9"/>
        <v>0</v>
      </c>
      <c r="J121" s="137">
        <f t="shared" si="10"/>
        <v>0</v>
      </c>
      <c r="K121" s="134" t="b">
        <v>0</v>
      </c>
      <c r="L121" s="152" t="b">
        <v>0</v>
      </c>
    </row>
    <row r="122" spans="1:12" ht="22.5" customHeight="1">
      <c r="A122" s="151"/>
      <c r="B122" s="127"/>
      <c r="C122" s="127"/>
      <c r="D122" s="127"/>
      <c r="E122" s="135"/>
      <c r="F122" s="136"/>
      <c r="G122" s="137">
        <f t="shared" si="8"/>
        <v>0</v>
      </c>
      <c r="H122" s="168"/>
      <c r="I122" s="137">
        <f t="shared" si="9"/>
        <v>0</v>
      </c>
      <c r="J122" s="137">
        <f t="shared" si="10"/>
        <v>0</v>
      </c>
      <c r="K122" s="134" t="b">
        <v>0</v>
      </c>
      <c r="L122" s="152" t="b">
        <v>0</v>
      </c>
    </row>
    <row r="123" spans="1:12" ht="22.5" customHeight="1">
      <c r="A123" s="151"/>
      <c r="B123" s="127"/>
      <c r="C123" s="127"/>
      <c r="D123" s="127"/>
      <c r="E123" s="135"/>
      <c r="F123" s="136"/>
      <c r="G123" s="137">
        <f t="shared" si="8"/>
        <v>0</v>
      </c>
      <c r="H123" s="168"/>
      <c r="I123" s="137">
        <f t="shared" si="9"/>
        <v>0</v>
      </c>
      <c r="J123" s="137">
        <f t="shared" si="10"/>
        <v>0</v>
      </c>
      <c r="K123" s="170" t="b">
        <v>0</v>
      </c>
      <c r="L123" s="152" t="b">
        <v>0</v>
      </c>
    </row>
    <row r="124" spans="1:12" ht="22.5" customHeight="1">
      <c r="A124" s="151"/>
      <c r="B124" s="127"/>
      <c r="C124" s="127"/>
      <c r="D124" s="127"/>
      <c r="E124" s="135"/>
      <c r="F124" s="136"/>
      <c r="G124" s="137">
        <f t="shared" si="8"/>
        <v>0</v>
      </c>
      <c r="H124" s="168"/>
      <c r="I124" s="137">
        <f t="shared" si="9"/>
        <v>0</v>
      </c>
      <c r="J124" s="137">
        <f t="shared" si="10"/>
        <v>0</v>
      </c>
      <c r="K124" s="134" t="b">
        <v>0</v>
      </c>
      <c r="L124" s="152" t="b">
        <v>0</v>
      </c>
    </row>
    <row r="125" spans="1:12" ht="22.5" customHeight="1">
      <c r="A125" s="151"/>
      <c r="B125" s="127"/>
      <c r="C125" s="127"/>
      <c r="D125" s="127"/>
      <c r="E125" s="135"/>
      <c r="F125" s="136"/>
      <c r="G125" s="137">
        <f t="shared" si="8"/>
        <v>0</v>
      </c>
      <c r="H125" s="168"/>
      <c r="I125" s="137">
        <f t="shared" si="9"/>
        <v>0</v>
      </c>
      <c r="J125" s="137">
        <f t="shared" si="10"/>
        <v>0</v>
      </c>
      <c r="K125" s="134" t="b">
        <v>0</v>
      </c>
      <c r="L125" s="152" t="b">
        <v>0</v>
      </c>
    </row>
    <row r="126" spans="1:12" ht="22.5" customHeight="1">
      <c r="A126" s="153"/>
      <c r="B126" s="140"/>
      <c r="C126" s="140"/>
      <c r="D126" s="140"/>
      <c r="E126" s="143"/>
      <c r="F126" s="144"/>
      <c r="G126" s="145">
        <f t="shared" si="8"/>
        <v>0</v>
      </c>
      <c r="H126" s="172"/>
      <c r="I126" s="145">
        <f t="shared" si="9"/>
        <v>0</v>
      </c>
      <c r="J126" s="145">
        <f t="shared" si="10"/>
        <v>0</v>
      </c>
      <c r="K126" s="147" t="b">
        <v>0</v>
      </c>
      <c r="L126" s="154" t="b">
        <v>0</v>
      </c>
    </row>
    <row r="127" spans="1:12" ht="22.5" customHeight="1">
      <c r="A127" s="71"/>
      <c r="B127" s="60"/>
      <c r="C127" s="60"/>
      <c r="D127" s="60"/>
      <c r="E127" s="60"/>
      <c r="F127" s="114"/>
      <c r="G127" s="60"/>
      <c r="H127" s="60"/>
      <c r="I127" s="60"/>
      <c r="J127" s="60"/>
      <c r="K127" s="60"/>
      <c r="L127" s="72"/>
    </row>
    <row r="128" spans="1:12" ht="22.5" customHeight="1">
      <c r="A128" s="71"/>
      <c r="B128" s="60"/>
      <c r="C128" s="60"/>
      <c r="D128" s="60"/>
      <c r="E128" s="60"/>
      <c r="F128" s="114"/>
      <c r="G128" s="60"/>
      <c r="H128" s="301" t="s">
        <v>60</v>
      </c>
      <c r="I128" s="198" t="s">
        <v>27</v>
      </c>
      <c r="J128" s="198" t="s">
        <v>39</v>
      </c>
      <c r="K128" s="198" t="s">
        <v>93</v>
      </c>
      <c r="L128" s="202" t="s">
        <v>74</v>
      </c>
    </row>
    <row r="129" spans="1:12" ht="22.5" customHeight="1">
      <c r="A129" s="71"/>
      <c r="B129" s="60"/>
      <c r="C129" s="60"/>
      <c r="D129" s="60"/>
      <c r="E129" s="118"/>
      <c r="F129" s="113"/>
      <c r="G129" s="60"/>
      <c r="H129" s="307"/>
      <c r="I129" s="112">
        <f>SUM(I101:I126)</f>
        <v>3</v>
      </c>
      <c r="J129" s="112">
        <f>SUM(J101:J126)</f>
        <v>12</v>
      </c>
      <c r="K129" s="112">
        <f>J129/IF(I129=0,1,I129)</f>
        <v>4</v>
      </c>
      <c r="L129" s="203">
        <f>(J15+J53+J91+J129)/IF((I129+I91+I53+I15)=0,1,(I129+I91+I53+I15))</f>
        <v>3.769230769230769</v>
      </c>
    </row>
    <row r="130" spans="1:12" ht="22.5" customHeight="1">
      <c r="A130" s="71"/>
      <c r="B130" s="60"/>
      <c r="C130" s="60"/>
      <c r="D130" s="60"/>
      <c r="E130" s="118"/>
      <c r="F130" s="118"/>
      <c r="G130" s="60"/>
      <c r="H130" s="307"/>
      <c r="I130" s="114"/>
      <c r="J130" s="114"/>
      <c r="K130" s="114"/>
      <c r="L130" s="72"/>
    </row>
    <row r="131" spans="1:12" ht="22.5" customHeight="1">
      <c r="A131" s="71"/>
      <c r="B131" s="60"/>
      <c r="C131" s="60"/>
      <c r="D131" s="60"/>
      <c r="E131" s="118"/>
      <c r="F131" s="115"/>
      <c r="G131" s="60"/>
      <c r="H131" s="307"/>
      <c r="I131" s="58" t="s">
        <v>48</v>
      </c>
      <c r="J131" s="58" t="s">
        <v>117</v>
      </c>
      <c r="K131" s="58" t="s">
        <v>54</v>
      </c>
      <c r="L131" s="204" t="s">
        <v>75</v>
      </c>
    </row>
    <row r="132" spans="1:12" ht="22.5" customHeight="1">
      <c r="A132" s="71"/>
      <c r="B132" s="60"/>
      <c r="C132" s="60"/>
      <c r="D132" s="60"/>
      <c r="E132" s="118"/>
      <c r="F132" s="116"/>
      <c r="G132" s="60"/>
      <c r="H132" s="307"/>
      <c r="I132" s="117">
        <f>SUMIF($K$101:$K$126,TRUE,$I$101:$I$126)</f>
        <v>0</v>
      </c>
      <c r="J132" s="117">
        <f>SUMIF($K$101:$K$126,TRUE,$J$101:$J$126)</f>
        <v>0</v>
      </c>
      <c r="K132" s="112">
        <f>J132/IF(I132=0,1,I132)</f>
        <v>0</v>
      </c>
      <c r="L132" s="203">
        <f>(J18+J56+J94+J132)/IF((I132+I94+I56+I18)=0,1,(I132+I94+I56+I18))</f>
        <v>0</v>
      </c>
    </row>
    <row r="133" spans="1:12" ht="22.5" customHeight="1">
      <c r="A133" s="71"/>
      <c r="B133" s="60"/>
      <c r="C133" s="60"/>
      <c r="D133" s="60"/>
      <c r="E133" s="118"/>
      <c r="F133" s="118"/>
      <c r="G133" s="60"/>
      <c r="H133" s="307"/>
      <c r="I133" s="60"/>
      <c r="J133" s="60"/>
      <c r="K133" s="60"/>
      <c r="L133" s="72"/>
    </row>
    <row r="134" spans="1:12" ht="22.5" customHeight="1">
      <c r="A134" s="71"/>
      <c r="B134" s="60"/>
      <c r="C134" s="60"/>
      <c r="D134" s="60"/>
      <c r="E134" s="60"/>
      <c r="F134" s="60"/>
      <c r="G134" s="60"/>
      <c r="H134" s="307"/>
      <c r="I134" s="120" t="s">
        <v>50</v>
      </c>
      <c r="J134" s="120" t="s">
        <v>118</v>
      </c>
      <c r="K134" s="121" t="s">
        <v>55</v>
      </c>
      <c r="L134" s="205" t="s">
        <v>76</v>
      </c>
    </row>
    <row r="135" spans="1:12" ht="25.5" customHeight="1" thickBot="1">
      <c r="A135" s="73"/>
      <c r="B135" s="74"/>
      <c r="C135" s="74"/>
      <c r="D135" s="74"/>
      <c r="E135" s="74"/>
      <c r="F135" s="74"/>
      <c r="G135" s="74"/>
      <c r="H135" s="308"/>
      <c r="I135" s="160">
        <f>I129-I132</f>
        <v>3</v>
      </c>
      <c r="J135" s="160">
        <f>J129-J132</f>
        <v>12</v>
      </c>
      <c r="K135" s="206">
        <f>J135/IF(I135=0,1,I135)</f>
        <v>4</v>
      </c>
      <c r="L135" s="207">
        <f>(J21+J59+J97+J135)/IF((I135+I97+I59+I21)=0,1,(I135+I97+I59+I21))</f>
        <v>3.769230769230769</v>
      </c>
    </row>
    <row r="136" ht="15.75" customHeight="1" thickBot="1"/>
    <row r="137" spans="1:12" ht="26.25">
      <c r="A137" s="163" t="s">
        <v>127</v>
      </c>
      <c r="B137" s="88"/>
      <c r="C137" s="88"/>
      <c r="D137" s="88"/>
      <c r="E137" s="88"/>
      <c r="F137" s="88"/>
      <c r="G137" s="88"/>
      <c r="H137" s="88"/>
      <c r="I137" s="88"/>
      <c r="J137" s="88"/>
      <c r="K137" s="88"/>
      <c r="L137" s="89"/>
    </row>
    <row r="138" spans="1:12" ht="93.75">
      <c r="A138" s="211" t="s">
        <v>121</v>
      </c>
      <c r="B138" s="208" t="s">
        <v>120</v>
      </c>
      <c r="C138" s="208" t="s">
        <v>124</v>
      </c>
      <c r="D138" s="208" t="s">
        <v>123</v>
      </c>
      <c r="E138" s="209" t="s">
        <v>122</v>
      </c>
      <c r="F138" s="209" t="s">
        <v>89</v>
      </c>
      <c r="G138" s="209" t="s">
        <v>142</v>
      </c>
      <c r="H138" s="209" t="s">
        <v>77</v>
      </c>
      <c r="I138" s="209" t="s">
        <v>147</v>
      </c>
      <c r="J138" s="209" t="s">
        <v>139</v>
      </c>
      <c r="K138" s="126" t="s">
        <v>150</v>
      </c>
      <c r="L138" s="150" t="s">
        <v>145</v>
      </c>
    </row>
    <row r="139" spans="1:12" ht="18.75">
      <c r="A139" s="151"/>
      <c r="B139" s="127"/>
      <c r="C139" s="127"/>
      <c r="D139" s="127"/>
      <c r="E139" s="130"/>
      <c r="F139" s="131" t="s">
        <v>8</v>
      </c>
      <c r="G139" s="132">
        <f aca="true" t="shared" si="11" ref="G139:G164">IF(F139="",0,VLOOKUP(F139,$E$361:$F$376,2))</f>
        <v>1.7</v>
      </c>
      <c r="H139" s="166">
        <v>2</v>
      </c>
      <c r="I139" s="132">
        <f aca="true" t="shared" si="12" ref="I139:I164">IF(L139=TRUE,IF(H139="",0,VLOOKUP(H139,$H$361:$I$379,2)),H139)</f>
        <v>2</v>
      </c>
      <c r="J139" s="132">
        <f aca="true" t="shared" si="13" ref="J139:J164">I139*G139</f>
        <v>3.4</v>
      </c>
      <c r="K139" s="167" t="b">
        <v>0</v>
      </c>
      <c r="L139" s="152" t="b">
        <v>0</v>
      </c>
    </row>
    <row r="140" spans="1:12" ht="18.75">
      <c r="A140" s="151"/>
      <c r="B140" s="127"/>
      <c r="C140" s="127"/>
      <c r="D140" s="127"/>
      <c r="E140" s="135"/>
      <c r="F140" s="136"/>
      <c r="G140" s="137">
        <f t="shared" si="11"/>
        <v>0</v>
      </c>
      <c r="H140" s="168"/>
      <c r="I140" s="137">
        <f t="shared" si="12"/>
        <v>0</v>
      </c>
      <c r="J140" s="137">
        <f t="shared" si="13"/>
        <v>0</v>
      </c>
      <c r="K140" s="134" t="b">
        <v>0</v>
      </c>
      <c r="L140" s="152" t="b">
        <v>0</v>
      </c>
    </row>
    <row r="141" spans="1:12" ht="18.75">
      <c r="A141" s="151"/>
      <c r="B141" s="127"/>
      <c r="C141" s="127"/>
      <c r="D141" s="127"/>
      <c r="E141" s="135"/>
      <c r="F141" s="136"/>
      <c r="G141" s="137">
        <f t="shared" si="11"/>
        <v>0</v>
      </c>
      <c r="H141" s="168"/>
      <c r="I141" s="137">
        <f t="shared" si="12"/>
        <v>0</v>
      </c>
      <c r="J141" s="137">
        <f t="shared" si="13"/>
        <v>0</v>
      </c>
      <c r="K141" s="134" t="b">
        <v>0</v>
      </c>
      <c r="L141" s="152" t="b">
        <v>0</v>
      </c>
    </row>
    <row r="142" spans="1:12" ht="18.75">
      <c r="A142" s="151"/>
      <c r="B142" s="127"/>
      <c r="C142" s="127"/>
      <c r="D142" s="127"/>
      <c r="E142" s="135"/>
      <c r="F142" s="136"/>
      <c r="G142" s="137">
        <f t="shared" si="11"/>
        <v>0</v>
      </c>
      <c r="H142" s="168"/>
      <c r="I142" s="137">
        <f t="shared" si="12"/>
        <v>0</v>
      </c>
      <c r="J142" s="137">
        <f t="shared" si="13"/>
        <v>0</v>
      </c>
      <c r="K142" s="134" t="b">
        <v>0</v>
      </c>
      <c r="L142" s="152" t="b">
        <v>0</v>
      </c>
    </row>
    <row r="143" spans="1:12" ht="18.75">
      <c r="A143" s="151"/>
      <c r="B143" s="127"/>
      <c r="C143" s="127"/>
      <c r="D143" s="127"/>
      <c r="E143" s="135"/>
      <c r="F143" s="136"/>
      <c r="G143" s="137">
        <f t="shared" si="11"/>
        <v>0</v>
      </c>
      <c r="H143" s="168"/>
      <c r="I143" s="137">
        <f t="shared" si="12"/>
        <v>0</v>
      </c>
      <c r="J143" s="137">
        <f t="shared" si="13"/>
        <v>0</v>
      </c>
      <c r="K143" s="134" t="b">
        <v>0</v>
      </c>
      <c r="L143" s="152" t="b">
        <v>0</v>
      </c>
    </row>
    <row r="144" spans="1:12" ht="18.75">
      <c r="A144" s="151"/>
      <c r="B144" s="127"/>
      <c r="C144" s="127"/>
      <c r="D144" s="127"/>
      <c r="E144" s="135"/>
      <c r="F144" s="136"/>
      <c r="G144" s="137">
        <f t="shared" si="11"/>
        <v>0</v>
      </c>
      <c r="H144" s="168"/>
      <c r="I144" s="137">
        <f t="shared" si="12"/>
        <v>0</v>
      </c>
      <c r="J144" s="137">
        <f t="shared" si="13"/>
        <v>0</v>
      </c>
      <c r="K144" s="134" t="b">
        <v>0</v>
      </c>
      <c r="L144" s="152" t="b">
        <v>0</v>
      </c>
    </row>
    <row r="145" spans="1:12" ht="18.75">
      <c r="A145" s="151"/>
      <c r="B145" s="127"/>
      <c r="C145" s="127"/>
      <c r="D145" s="127"/>
      <c r="E145" s="135"/>
      <c r="F145" s="136"/>
      <c r="G145" s="137">
        <f t="shared" si="11"/>
        <v>0</v>
      </c>
      <c r="H145" s="168"/>
      <c r="I145" s="137">
        <f t="shared" si="12"/>
        <v>0</v>
      </c>
      <c r="J145" s="137">
        <f t="shared" si="13"/>
        <v>0</v>
      </c>
      <c r="K145" s="134" t="b">
        <v>0</v>
      </c>
      <c r="L145" s="152" t="b">
        <v>0</v>
      </c>
    </row>
    <row r="146" spans="1:12" ht="18.75">
      <c r="A146" s="151"/>
      <c r="B146" s="127"/>
      <c r="C146" s="127"/>
      <c r="D146" s="127"/>
      <c r="E146" s="135"/>
      <c r="F146" s="136"/>
      <c r="G146" s="137">
        <f t="shared" si="11"/>
        <v>0</v>
      </c>
      <c r="H146" s="168"/>
      <c r="I146" s="137">
        <f t="shared" si="12"/>
        <v>0</v>
      </c>
      <c r="J146" s="137">
        <f t="shared" si="13"/>
        <v>0</v>
      </c>
      <c r="K146" s="134" t="b">
        <v>0</v>
      </c>
      <c r="L146" s="152" t="b">
        <v>0</v>
      </c>
    </row>
    <row r="147" spans="1:12" ht="18.75">
      <c r="A147" s="151"/>
      <c r="B147" s="127"/>
      <c r="C147" s="127"/>
      <c r="D147" s="127"/>
      <c r="E147" s="135"/>
      <c r="F147" s="136"/>
      <c r="G147" s="137">
        <f t="shared" si="11"/>
        <v>0</v>
      </c>
      <c r="H147" s="168"/>
      <c r="I147" s="137">
        <f t="shared" si="12"/>
        <v>0</v>
      </c>
      <c r="J147" s="137">
        <f t="shared" si="13"/>
        <v>0</v>
      </c>
      <c r="K147" s="134" t="b">
        <v>0</v>
      </c>
      <c r="L147" s="152" t="b">
        <v>0</v>
      </c>
    </row>
    <row r="148" spans="1:12" ht="18.75">
      <c r="A148" s="151"/>
      <c r="B148" s="127"/>
      <c r="C148" s="127"/>
      <c r="D148" s="127"/>
      <c r="E148" s="135"/>
      <c r="F148" s="136"/>
      <c r="G148" s="137">
        <f t="shared" si="11"/>
        <v>0</v>
      </c>
      <c r="H148" s="168"/>
      <c r="I148" s="137">
        <f t="shared" si="12"/>
        <v>0</v>
      </c>
      <c r="J148" s="137">
        <f t="shared" si="13"/>
        <v>0</v>
      </c>
      <c r="K148" s="134" t="b">
        <v>0</v>
      </c>
      <c r="L148" s="152" t="b">
        <v>0</v>
      </c>
    </row>
    <row r="149" spans="1:12" ht="18.75">
      <c r="A149" s="151"/>
      <c r="B149" s="127"/>
      <c r="C149" s="127"/>
      <c r="D149" s="127"/>
      <c r="E149" s="135"/>
      <c r="F149" s="136"/>
      <c r="G149" s="137">
        <f t="shared" si="11"/>
        <v>0</v>
      </c>
      <c r="H149" s="168"/>
      <c r="I149" s="137">
        <f t="shared" si="12"/>
        <v>0</v>
      </c>
      <c r="J149" s="137">
        <f t="shared" si="13"/>
        <v>0</v>
      </c>
      <c r="K149" s="134" t="b">
        <v>0</v>
      </c>
      <c r="L149" s="152" t="b">
        <v>0</v>
      </c>
    </row>
    <row r="150" spans="1:12" ht="22.5" customHeight="1">
      <c r="A150" s="151"/>
      <c r="B150" s="127"/>
      <c r="C150" s="127"/>
      <c r="D150" s="127"/>
      <c r="E150" s="135"/>
      <c r="F150" s="136"/>
      <c r="G150" s="137">
        <f t="shared" si="11"/>
        <v>0</v>
      </c>
      <c r="H150" s="168"/>
      <c r="I150" s="137">
        <f t="shared" si="12"/>
        <v>0</v>
      </c>
      <c r="J150" s="137">
        <f t="shared" si="13"/>
        <v>0</v>
      </c>
      <c r="K150" s="134" t="b">
        <v>0</v>
      </c>
      <c r="L150" s="152" t="b">
        <v>0</v>
      </c>
    </row>
    <row r="151" spans="1:12" ht="22.5" customHeight="1">
      <c r="A151" s="151"/>
      <c r="B151" s="127"/>
      <c r="C151" s="127"/>
      <c r="D151" s="127"/>
      <c r="E151" s="135"/>
      <c r="F151" s="136"/>
      <c r="G151" s="137">
        <f t="shared" si="11"/>
        <v>0</v>
      </c>
      <c r="H151" s="168"/>
      <c r="I151" s="137">
        <f t="shared" si="12"/>
        <v>0</v>
      </c>
      <c r="J151" s="137">
        <f t="shared" si="13"/>
        <v>0</v>
      </c>
      <c r="K151" s="134" t="b">
        <v>0</v>
      </c>
      <c r="L151" s="152" t="b">
        <v>0</v>
      </c>
    </row>
    <row r="152" spans="1:12" ht="22.5" customHeight="1">
      <c r="A152" s="151"/>
      <c r="B152" s="127"/>
      <c r="C152" s="127"/>
      <c r="D152" s="127"/>
      <c r="E152" s="135"/>
      <c r="F152" s="136"/>
      <c r="G152" s="137">
        <f t="shared" si="11"/>
        <v>0</v>
      </c>
      <c r="H152" s="168"/>
      <c r="I152" s="137">
        <f t="shared" si="12"/>
        <v>0</v>
      </c>
      <c r="J152" s="137">
        <f t="shared" si="13"/>
        <v>0</v>
      </c>
      <c r="K152" s="134" t="b">
        <v>0</v>
      </c>
      <c r="L152" s="152" t="b">
        <v>0</v>
      </c>
    </row>
    <row r="153" spans="1:12" ht="22.5" customHeight="1">
      <c r="A153" s="151"/>
      <c r="B153" s="127"/>
      <c r="C153" s="127"/>
      <c r="D153" s="127"/>
      <c r="E153" s="135"/>
      <c r="F153" s="136"/>
      <c r="G153" s="137">
        <f t="shared" si="11"/>
        <v>0</v>
      </c>
      <c r="H153" s="168"/>
      <c r="I153" s="137">
        <f t="shared" si="12"/>
        <v>0</v>
      </c>
      <c r="J153" s="137">
        <f t="shared" si="13"/>
        <v>0</v>
      </c>
      <c r="K153" s="134" t="b">
        <v>0</v>
      </c>
      <c r="L153" s="152" t="b">
        <v>0</v>
      </c>
    </row>
    <row r="154" spans="1:12" ht="22.5" customHeight="1">
      <c r="A154" s="151"/>
      <c r="B154" s="127"/>
      <c r="C154" s="127"/>
      <c r="D154" s="127"/>
      <c r="E154" s="135"/>
      <c r="F154" s="136"/>
      <c r="G154" s="137">
        <f t="shared" si="11"/>
        <v>0</v>
      </c>
      <c r="H154" s="168"/>
      <c r="I154" s="137">
        <f t="shared" si="12"/>
        <v>0</v>
      </c>
      <c r="J154" s="137">
        <f t="shared" si="13"/>
        <v>0</v>
      </c>
      <c r="K154" s="134" t="b">
        <v>0</v>
      </c>
      <c r="L154" s="152" t="b">
        <v>0</v>
      </c>
    </row>
    <row r="155" spans="1:12" ht="22.5" customHeight="1">
      <c r="A155" s="151"/>
      <c r="B155" s="127"/>
      <c r="C155" s="127"/>
      <c r="D155" s="127"/>
      <c r="E155" s="135"/>
      <c r="F155" s="136"/>
      <c r="G155" s="137">
        <f t="shared" si="11"/>
        <v>0</v>
      </c>
      <c r="H155" s="168"/>
      <c r="I155" s="137">
        <f t="shared" si="12"/>
        <v>0</v>
      </c>
      <c r="J155" s="137">
        <f t="shared" si="13"/>
        <v>0</v>
      </c>
      <c r="K155" s="134" t="b">
        <v>0</v>
      </c>
      <c r="L155" s="152" t="b">
        <v>0</v>
      </c>
    </row>
    <row r="156" spans="1:12" ht="22.5" customHeight="1">
      <c r="A156" s="151"/>
      <c r="B156" s="127"/>
      <c r="C156" s="127"/>
      <c r="D156" s="127"/>
      <c r="E156" s="135"/>
      <c r="F156" s="136"/>
      <c r="G156" s="137">
        <f t="shared" si="11"/>
        <v>0</v>
      </c>
      <c r="H156" s="168"/>
      <c r="I156" s="137">
        <f t="shared" si="12"/>
        <v>0</v>
      </c>
      <c r="J156" s="137">
        <f t="shared" si="13"/>
        <v>0</v>
      </c>
      <c r="K156" s="134" t="b">
        <v>0</v>
      </c>
      <c r="L156" s="152" t="b">
        <v>0</v>
      </c>
    </row>
    <row r="157" spans="1:12" ht="22.5" customHeight="1">
      <c r="A157" s="151"/>
      <c r="B157" s="127"/>
      <c r="C157" s="127"/>
      <c r="D157" s="127"/>
      <c r="E157" s="135"/>
      <c r="F157" s="136"/>
      <c r="G157" s="137">
        <f t="shared" si="11"/>
        <v>0</v>
      </c>
      <c r="H157" s="168"/>
      <c r="I157" s="137">
        <f t="shared" si="12"/>
        <v>0</v>
      </c>
      <c r="J157" s="137">
        <f t="shared" si="13"/>
        <v>0</v>
      </c>
      <c r="K157" s="134" t="b">
        <v>0</v>
      </c>
      <c r="L157" s="152" t="b">
        <v>0</v>
      </c>
    </row>
    <row r="158" spans="1:12" ht="22.5" customHeight="1">
      <c r="A158" s="151"/>
      <c r="B158" s="127"/>
      <c r="C158" s="127"/>
      <c r="D158" s="127"/>
      <c r="E158" s="135"/>
      <c r="F158" s="136"/>
      <c r="G158" s="137">
        <f t="shared" si="11"/>
        <v>0</v>
      </c>
      <c r="H158" s="168"/>
      <c r="I158" s="137">
        <f t="shared" si="12"/>
        <v>0</v>
      </c>
      <c r="J158" s="137">
        <f t="shared" si="13"/>
        <v>0</v>
      </c>
      <c r="K158" s="134" t="b">
        <v>0</v>
      </c>
      <c r="L158" s="152" t="b">
        <v>0</v>
      </c>
    </row>
    <row r="159" spans="1:12" ht="22.5" customHeight="1">
      <c r="A159" s="151"/>
      <c r="B159" s="127"/>
      <c r="C159" s="127"/>
      <c r="D159" s="127"/>
      <c r="E159" s="135"/>
      <c r="F159" s="136"/>
      <c r="G159" s="137">
        <f t="shared" si="11"/>
        <v>0</v>
      </c>
      <c r="H159" s="168"/>
      <c r="I159" s="137">
        <f t="shared" si="12"/>
        <v>0</v>
      </c>
      <c r="J159" s="137">
        <f t="shared" si="13"/>
        <v>0</v>
      </c>
      <c r="K159" s="134" t="b">
        <v>0</v>
      </c>
      <c r="L159" s="152" t="b">
        <v>0</v>
      </c>
    </row>
    <row r="160" spans="1:12" ht="22.5" customHeight="1">
      <c r="A160" s="151"/>
      <c r="B160" s="127"/>
      <c r="C160" s="127"/>
      <c r="D160" s="127"/>
      <c r="E160" s="135"/>
      <c r="F160" s="136"/>
      <c r="G160" s="137">
        <f t="shared" si="11"/>
        <v>0</v>
      </c>
      <c r="H160" s="168"/>
      <c r="I160" s="137">
        <f t="shared" si="12"/>
        <v>0</v>
      </c>
      <c r="J160" s="137">
        <f t="shared" si="13"/>
        <v>0</v>
      </c>
      <c r="K160" s="134" t="b">
        <v>0</v>
      </c>
      <c r="L160" s="152" t="b">
        <v>0</v>
      </c>
    </row>
    <row r="161" spans="1:12" ht="22.5" customHeight="1">
      <c r="A161" s="151"/>
      <c r="B161" s="127"/>
      <c r="C161" s="127"/>
      <c r="D161" s="127"/>
      <c r="E161" s="135"/>
      <c r="F161" s="136"/>
      <c r="G161" s="137">
        <f t="shared" si="11"/>
        <v>0</v>
      </c>
      <c r="H161" s="168"/>
      <c r="I161" s="137">
        <f t="shared" si="12"/>
        <v>0</v>
      </c>
      <c r="J161" s="137">
        <f t="shared" si="13"/>
        <v>0</v>
      </c>
      <c r="K161" s="170" t="b">
        <v>0</v>
      </c>
      <c r="L161" s="152" t="b">
        <v>0</v>
      </c>
    </row>
    <row r="162" spans="1:12" ht="22.5" customHeight="1">
      <c r="A162" s="151"/>
      <c r="B162" s="127"/>
      <c r="C162" s="127"/>
      <c r="D162" s="127"/>
      <c r="E162" s="135"/>
      <c r="F162" s="136"/>
      <c r="G162" s="137">
        <f t="shared" si="11"/>
        <v>0</v>
      </c>
      <c r="H162" s="168"/>
      <c r="I162" s="137">
        <f t="shared" si="12"/>
        <v>0</v>
      </c>
      <c r="J162" s="137">
        <f t="shared" si="13"/>
        <v>0</v>
      </c>
      <c r="K162" s="134" t="b">
        <v>0</v>
      </c>
      <c r="L162" s="152" t="b">
        <v>0</v>
      </c>
    </row>
    <row r="163" spans="1:12" ht="22.5" customHeight="1">
      <c r="A163" s="151"/>
      <c r="B163" s="127"/>
      <c r="C163" s="127"/>
      <c r="D163" s="127"/>
      <c r="E163" s="135"/>
      <c r="F163" s="136"/>
      <c r="G163" s="137">
        <f t="shared" si="11"/>
        <v>0</v>
      </c>
      <c r="H163" s="168"/>
      <c r="I163" s="137">
        <f t="shared" si="12"/>
        <v>0</v>
      </c>
      <c r="J163" s="137">
        <f t="shared" si="13"/>
        <v>0</v>
      </c>
      <c r="K163" s="134" t="b">
        <v>0</v>
      </c>
      <c r="L163" s="152" t="b">
        <v>0</v>
      </c>
    </row>
    <row r="164" spans="1:12" ht="22.5" customHeight="1">
      <c r="A164" s="153"/>
      <c r="B164" s="140"/>
      <c r="C164" s="140"/>
      <c r="D164" s="140"/>
      <c r="E164" s="143"/>
      <c r="F164" s="144"/>
      <c r="G164" s="145">
        <f t="shared" si="11"/>
        <v>0</v>
      </c>
      <c r="H164" s="172"/>
      <c r="I164" s="145">
        <f t="shared" si="12"/>
        <v>0</v>
      </c>
      <c r="J164" s="145">
        <f t="shared" si="13"/>
        <v>0</v>
      </c>
      <c r="K164" s="147" t="b">
        <v>0</v>
      </c>
      <c r="L164" s="154" t="b">
        <v>0</v>
      </c>
    </row>
    <row r="165" spans="1:12" ht="22.5" customHeight="1">
      <c r="A165" s="103"/>
      <c r="B165" s="104"/>
      <c r="C165" s="104"/>
      <c r="D165" s="104"/>
      <c r="E165" s="104"/>
      <c r="F165" s="174"/>
      <c r="G165" s="104"/>
      <c r="H165" s="104"/>
      <c r="I165" s="104"/>
      <c r="J165" s="104"/>
      <c r="K165" s="104"/>
      <c r="L165" s="107"/>
    </row>
    <row r="166" spans="1:12" ht="31.5">
      <c r="A166" s="103"/>
      <c r="B166" s="104"/>
      <c r="C166" s="104"/>
      <c r="D166" s="104"/>
      <c r="E166" s="104"/>
      <c r="F166" s="174"/>
      <c r="G166" s="104"/>
      <c r="H166" s="304" t="s">
        <v>61</v>
      </c>
      <c r="I166" s="210" t="s">
        <v>27</v>
      </c>
      <c r="J166" s="210" t="s">
        <v>38</v>
      </c>
      <c r="K166" s="210" t="s">
        <v>94</v>
      </c>
      <c r="L166" s="212" t="s">
        <v>74</v>
      </c>
    </row>
    <row r="167" spans="1:12" ht="22.5" customHeight="1">
      <c r="A167" s="103"/>
      <c r="B167" s="104"/>
      <c r="C167" s="104"/>
      <c r="D167" s="104"/>
      <c r="E167" s="104"/>
      <c r="F167" s="174"/>
      <c r="G167" s="104"/>
      <c r="H167" s="305"/>
      <c r="I167" s="70">
        <f>SUM(I139:I164)</f>
        <v>2</v>
      </c>
      <c r="J167" s="70">
        <f>SUM(J139:J164)</f>
        <v>3.4</v>
      </c>
      <c r="K167" s="70">
        <f>J167/IF(I167=0,1,I167)</f>
        <v>1.7</v>
      </c>
      <c r="L167" s="191">
        <f>(J15+J53+J91+J129+J167)/IF((I167+I129+I91+I53+I15)=0,1,(I167+I129+I91+I53+I15))</f>
        <v>3.493333333333333</v>
      </c>
    </row>
    <row r="168" spans="1:12" ht="22.5" customHeight="1">
      <c r="A168" s="103"/>
      <c r="B168" s="104"/>
      <c r="C168" s="104"/>
      <c r="D168" s="104"/>
      <c r="E168" s="104"/>
      <c r="F168" s="173"/>
      <c r="G168" s="104"/>
      <c r="H168" s="305"/>
      <c r="I168" s="179"/>
      <c r="J168" s="179"/>
      <c r="K168" s="179"/>
      <c r="L168" s="78"/>
    </row>
    <row r="169" spans="1:12" ht="18.75">
      <c r="A169" s="103"/>
      <c r="B169" s="104"/>
      <c r="C169" s="104"/>
      <c r="D169" s="104"/>
      <c r="E169" s="104"/>
      <c r="F169" s="175"/>
      <c r="G169" s="104"/>
      <c r="H169" s="305"/>
      <c r="I169" s="186" t="s">
        <v>48</v>
      </c>
      <c r="J169" s="186" t="s">
        <v>117</v>
      </c>
      <c r="K169" s="186" t="s">
        <v>106</v>
      </c>
      <c r="L169" s="193" t="s">
        <v>75</v>
      </c>
    </row>
    <row r="170" spans="1:12" ht="22.5" customHeight="1">
      <c r="A170" s="103"/>
      <c r="B170" s="104"/>
      <c r="C170" s="104"/>
      <c r="D170" s="104"/>
      <c r="E170" s="104"/>
      <c r="F170" s="176"/>
      <c r="G170" s="104"/>
      <c r="H170" s="305"/>
      <c r="I170" s="178">
        <f>SUMIF($K$139:$K$164,TRUE,$I$139:$I$164)</f>
        <v>0</v>
      </c>
      <c r="J170" s="178">
        <f>SUMIF($K$139:$K$164,TRUE,$J$139:$J$164)</f>
        <v>0</v>
      </c>
      <c r="K170" s="70">
        <f>J170/IF(I170=0,1,I170)</f>
        <v>0</v>
      </c>
      <c r="L170" s="191">
        <f>(J18+J56+J94+J132+J170)/IF((I170+I132+I94+I56+I18)=0,1,(I170+I132+I94+I56+I18))</f>
        <v>0</v>
      </c>
    </row>
    <row r="171" spans="1:12" ht="22.5" customHeight="1">
      <c r="A171" s="103"/>
      <c r="B171" s="104"/>
      <c r="C171" s="104"/>
      <c r="D171" s="104"/>
      <c r="E171" s="104"/>
      <c r="F171" s="173"/>
      <c r="G171" s="104"/>
      <c r="H171" s="305"/>
      <c r="I171" s="75"/>
      <c r="J171" s="75"/>
      <c r="K171" s="75"/>
      <c r="L171" s="78"/>
    </row>
    <row r="172" spans="1:12" ht="18.75">
      <c r="A172" s="103"/>
      <c r="B172" s="104"/>
      <c r="C172" s="104"/>
      <c r="D172" s="104"/>
      <c r="E172" s="104"/>
      <c r="F172" s="174"/>
      <c r="G172" s="104"/>
      <c r="H172" s="305"/>
      <c r="I172" s="187" t="s">
        <v>50</v>
      </c>
      <c r="J172" s="187" t="s">
        <v>118</v>
      </c>
      <c r="K172" s="188" t="s">
        <v>107</v>
      </c>
      <c r="L172" s="194" t="s">
        <v>76</v>
      </c>
    </row>
    <row r="173" spans="1:12" ht="19.5" thickBot="1">
      <c r="A173" s="108"/>
      <c r="B173" s="109"/>
      <c r="C173" s="109"/>
      <c r="D173" s="109"/>
      <c r="E173" s="109"/>
      <c r="F173" s="213"/>
      <c r="G173" s="109"/>
      <c r="H173" s="306"/>
      <c r="I173" s="195">
        <f>I167-I170</f>
        <v>2</v>
      </c>
      <c r="J173" s="195">
        <f>J167-J170</f>
        <v>3.4</v>
      </c>
      <c r="K173" s="196">
        <f>J173/IF(I173=0,1,I173)</f>
        <v>1.7</v>
      </c>
      <c r="L173" s="197">
        <f>(J21+J59+J97+J135+J173)/IF((I173+I135+I97+I59+I21)=0,1,(I173+I135+I97+I59+I21))</f>
        <v>3.493333333333333</v>
      </c>
    </row>
    <row r="174" spans="6:11" ht="15.75" customHeight="1" thickBot="1">
      <c r="F174" s="2"/>
      <c r="I174" s="5"/>
      <c r="J174" s="5"/>
      <c r="K174" s="5"/>
    </row>
    <row r="175" spans="1:12" ht="22.5" customHeight="1">
      <c r="A175" s="163" t="s">
        <v>136</v>
      </c>
      <c r="B175" s="63"/>
      <c r="C175" s="63"/>
      <c r="D175" s="63"/>
      <c r="E175" s="63"/>
      <c r="F175" s="63"/>
      <c r="G175" s="63"/>
      <c r="H175" s="63"/>
      <c r="I175" s="63"/>
      <c r="J175" s="63"/>
      <c r="K175" s="63"/>
      <c r="L175" s="64"/>
    </row>
    <row r="176" spans="1:12" ht="93.75">
      <c r="A176" s="231" t="s">
        <v>121</v>
      </c>
      <c r="B176" s="217" t="s">
        <v>120</v>
      </c>
      <c r="C176" s="217" t="s">
        <v>124</v>
      </c>
      <c r="D176" s="217" t="s">
        <v>123</v>
      </c>
      <c r="E176" s="218" t="s">
        <v>122</v>
      </c>
      <c r="F176" s="218" t="s">
        <v>89</v>
      </c>
      <c r="G176" s="218" t="s">
        <v>142</v>
      </c>
      <c r="H176" s="218" t="s">
        <v>77</v>
      </c>
      <c r="I176" s="218" t="s">
        <v>147</v>
      </c>
      <c r="J176" s="218" t="s">
        <v>139</v>
      </c>
      <c r="K176" s="219" t="s">
        <v>150</v>
      </c>
      <c r="L176" s="150" t="s">
        <v>145</v>
      </c>
    </row>
    <row r="177" spans="1:16" ht="18.75">
      <c r="A177" s="232"/>
      <c r="B177" s="220"/>
      <c r="C177" s="220"/>
      <c r="D177" s="220"/>
      <c r="E177" s="221"/>
      <c r="F177" s="221" t="s">
        <v>3</v>
      </c>
      <c r="G177" s="222">
        <f>IF(F177="",0,VLOOKUP(F177,$E$361:$F$376,2))</f>
        <v>4</v>
      </c>
      <c r="H177" s="221">
        <v>3</v>
      </c>
      <c r="I177" s="222">
        <f>IF(P177=TRUE,IF(H177="",0,VLOOKUP(H177,$H$364:$I$379,2)),H177)</f>
        <v>3</v>
      </c>
      <c r="J177" s="222">
        <f>I177*G177</f>
        <v>12</v>
      </c>
      <c r="K177" s="221"/>
      <c r="L177" s="233"/>
      <c r="O177" t="b">
        <v>0</v>
      </c>
      <c r="P177" t="b">
        <v>0</v>
      </c>
    </row>
    <row r="178" spans="1:16" ht="18.75">
      <c r="A178" s="234"/>
      <c r="B178" s="223"/>
      <c r="C178" s="223"/>
      <c r="D178" s="223"/>
      <c r="E178" s="224"/>
      <c r="F178" s="224"/>
      <c r="G178" s="225">
        <f aca="true" t="shared" si="14" ref="G178:G196">IF(F178="",0,VLOOKUP(F178,$E$361:$F$376,2))</f>
        <v>0</v>
      </c>
      <c r="H178" s="224"/>
      <c r="I178" s="222">
        <f aca="true" t="shared" si="15" ref="I178:I196">IF(P178=TRUE,IF(H178="",0,VLOOKUP(H178,$H$364:$I$379,2)),H178)</f>
        <v>0</v>
      </c>
      <c r="J178" s="225">
        <f aca="true" t="shared" si="16" ref="J178:J196">I178*G178</f>
        <v>0</v>
      </c>
      <c r="K178" s="224"/>
      <c r="L178" s="235"/>
      <c r="O178" t="b">
        <v>0</v>
      </c>
      <c r="P178" t="b">
        <v>0</v>
      </c>
    </row>
    <row r="179" spans="1:16" ht="18.75">
      <c r="A179" s="232"/>
      <c r="B179" s="220"/>
      <c r="C179" s="220"/>
      <c r="D179" s="220"/>
      <c r="E179" s="221"/>
      <c r="F179" s="221" t="s">
        <v>4</v>
      </c>
      <c r="G179" s="222">
        <f t="shared" si="14"/>
        <v>3.3</v>
      </c>
      <c r="H179" s="221">
        <v>4</v>
      </c>
      <c r="I179" s="222">
        <f t="shared" si="15"/>
        <v>4</v>
      </c>
      <c r="J179" s="222">
        <f t="shared" si="16"/>
        <v>13.2</v>
      </c>
      <c r="K179" s="221"/>
      <c r="L179" s="233"/>
      <c r="O179" t="b">
        <v>0</v>
      </c>
      <c r="P179" t="b">
        <v>0</v>
      </c>
    </row>
    <row r="180" spans="1:16" ht="18.75">
      <c r="A180" s="232"/>
      <c r="B180" s="220"/>
      <c r="C180" s="220"/>
      <c r="D180" s="220"/>
      <c r="E180" s="221"/>
      <c r="F180" s="221"/>
      <c r="G180" s="222">
        <f t="shared" si="14"/>
        <v>0</v>
      </c>
      <c r="H180" s="221"/>
      <c r="I180" s="222">
        <f t="shared" si="15"/>
        <v>0</v>
      </c>
      <c r="J180" s="222">
        <f t="shared" si="16"/>
        <v>0</v>
      </c>
      <c r="K180" s="221"/>
      <c r="L180" s="233"/>
      <c r="O180" t="b">
        <v>0</v>
      </c>
      <c r="P180" t="b">
        <v>0</v>
      </c>
    </row>
    <row r="181" spans="1:16" ht="18.75">
      <c r="A181" s="232"/>
      <c r="B181" s="220"/>
      <c r="C181" s="220"/>
      <c r="D181" s="220"/>
      <c r="E181" s="221"/>
      <c r="F181" s="221"/>
      <c r="G181" s="222">
        <f t="shared" si="14"/>
        <v>0</v>
      </c>
      <c r="H181" s="221"/>
      <c r="I181" s="222">
        <f t="shared" si="15"/>
        <v>0</v>
      </c>
      <c r="J181" s="222">
        <f t="shared" si="16"/>
        <v>0</v>
      </c>
      <c r="K181" s="221"/>
      <c r="L181" s="233"/>
      <c r="O181" t="b">
        <v>0</v>
      </c>
      <c r="P181" t="b">
        <v>0</v>
      </c>
    </row>
    <row r="182" spans="1:16" ht="18.75">
      <c r="A182" s="232"/>
      <c r="B182" s="220"/>
      <c r="C182" s="220"/>
      <c r="D182" s="220"/>
      <c r="E182" s="221"/>
      <c r="F182" s="221"/>
      <c r="G182" s="222">
        <f t="shared" si="14"/>
        <v>0</v>
      </c>
      <c r="H182" s="221"/>
      <c r="I182" s="222">
        <f t="shared" si="15"/>
        <v>0</v>
      </c>
      <c r="J182" s="222">
        <f t="shared" si="16"/>
        <v>0</v>
      </c>
      <c r="K182" s="221"/>
      <c r="L182" s="233"/>
      <c r="O182" t="b">
        <v>0</v>
      </c>
      <c r="P182" t="b">
        <v>0</v>
      </c>
    </row>
    <row r="183" spans="1:16" ht="18.75">
      <c r="A183" s="232"/>
      <c r="B183" s="220"/>
      <c r="C183" s="220"/>
      <c r="D183" s="220"/>
      <c r="E183" s="221"/>
      <c r="F183" s="221"/>
      <c r="G183" s="222">
        <f t="shared" si="14"/>
        <v>0</v>
      </c>
      <c r="H183" s="221"/>
      <c r="I183" s="222">
        <f t="shared" si="15"/>
        <v>0</v>
      </c>
      <c r="J183" s="222">
        <f t="shared" si="16"/>
        <v>0</v>
      </c>
      <c r="K183" s="221"/>
      <c r="L183" s="233"/>
      <c r="O183" t="b">
        <v>0</v>
      </c>
      <c r="P183" t="b">
        <v>0</v>
      </c>
    </row>
    <row r="184" spans="1:16" ht="18.75">
      <c r="A184" s="232"/>
      <c r="B184" s="220"/>
      <c r="C184" s="220"/>
      <c r="D184" s="220"/>
      <c r="E184" s="221"/>
      <c r="F184" s="221"/>
      <c r="G184" s="222">
        <f t="shared" si="14"/>
        <v>0</v>
      </c>
      <c r="H184" s="221"/>
      <c r="I184" s="222">
        <f t="shared" si="15"/>
        <v>0</v>
      </c>
      <c r="J184" s="222">
        <f t="shared" si="16"/>
        <v>0</v>
      </c>
      <c r="K184" s="221"/>
      <c r="L184" s="233"/>
      <c r="O184" t="b">
        <v>0</v>
      </c>
      <c r="P184" t="b">
        <v>0</v>
      </c>
    </row>
    <row r="185" spans="1:16" ht="18.75">
      <c r="A185" s="232"/>
      <c r="B185" s="220"/>
      <c r="C185" s="220"/>
      <c r="D185" s="220"/>
      <c r="E185" s="221"/>
      <c r="F185" s="221"/>
      <c r="G185" s="222">
        <f t="shared" si="14"/>
        <v>0</v>
      </c>
      <c r="H185" s="221"/>
      <c r="I185" s="222">
        <f t="shared" si="15"/>
        <v>0</v>
      </c>
      <c r="J185" s="222">
        <f t="shared" si="16"/>
        <v>0</v>
      </c>
      <c r="K185" s="221"/>
      <c r="L185" s="233"/>
      <c r="O185" t="b">
        <v>0</v>
      </c>
      <c r="P185" t="b">
        <v>0</v>
      </c>
    </row>
    <row r="186" spans="1:16" ht="18.75">
      <c r="A186" s="232"/>
      <c r="B186" s="220"/>
      <c r="C186" s="220"/>
      <c r="D186" s="220"/>
      <c r="E186" s="221"/>
      <c r="F186" s="221"/>
      <c r="G186" s="222">
        <f t="shared" si="14"/>
        <v>0</v>
      </c>
      <c r="H186" s="221"/>
      <c r="I186" s="222">
        <f t="shared" si="15"/>
        <v>0</v>
      </c>
      <c r="J186" s="222">
        <f t="shared" si="16"/>
        <v>0</v>
      </c>
      <c r="K186" s="221"/>
      <c r="L186" s="233"/>
      <c r="O186" t="b">
        <v>0</v>
      </c>
      <c r="P186" t="b">
        <v>0</v>
      </c>
    </row>
    <row r="187" spans="1:16" ht="18.75">
      <c r="A187" s="232"/>
      <c r="B187" s="220"/>
      <c r="C187" s="220"/>
      <c r="D187" s="220"/>
      <c r="E187" s="221"/>
      <c r="F187" s="221"/>
      <c r="G187" s="222">
        <f t="shared" si="14"/>
        <v>0</v>
      </c>
      <c r="H187" s="221"/>
      <c r="I187" s="222">
        <f t="shared" si="15"/>
        <v>0</v>
      </c>
      <c r="J187" s="222">
        <f t="shared" si="16"/>
        <v>0</v>
      </c>
      <c r="K187" s="221"/>
      <c r="L187" s="233"/>
      <c r="O187" t="b">
        <v>0</v>
      </c>
      <c r="P187" t="b">
        <v>0</v>
      </c>
    </row>
    <row r="188" spans="1:16" ht="18.75">
      <c r="A188" s="232"/>
      <c r="B188" s="220"/>
      <c r="C188" s="220"/>
      <c r="D188" s="220"/>
      <c r="E188" s="221"/>
      <c r="F188" s="221"/>
      <c r="G188" s="222">
        <f t="shared" si="14"/>
        <v>0</v>
      </c>
      <c r="H188" s="221"/>
      <c r="I188" s="222">
        <f t="shared" si="15"/>
        <v>0</v>
      </c>
      <c r="J188" s="222">
        <f t="shared" si="16"/>
        <v>0</v>
      </c>
      <c r="K188" s="221"/>
      <c r="L188" s="233"/>
      <c r="O188" t="b">
        <v>0</v>
      </c>
      <c r="P188" t="b">
        <v>0</v>
      </c>
    </row>
    <row r="189" spans="1:16" ht="18.75">
      <c r="A189" s="232"/>
      <c r="B189" s="220"/>
      <c r="C189" s="220"/>
      <c r="D189" s="220"/>
      <c r="E189" s="221"/>
      <c r="F189" s="221"/>
      <c r="G189" s="222">
        <f t="shared" si="14"/>
        <v>0</v>
      </c>
      <c r="H189" s="221"/>
      <c r="I189" s="222">
        <f t="shared" si="15"/>
        <v>0</v>
      </c>
      <c r="J189" s="222">
        <f t="shared" si="16"/>
        <v>0</v>
      </c>
      <c r="K189" s="221"/>
      <c r="L189" s="233"/>
      <c r="O189" t="b">
        <v>0</v>
      </c>
      <c r="P189" t="b">
        <v>0</v>
      </c>
    </row>
    <row r="190" spans="1:16" ht="18.75">
      <c r="A190" s="232"/>
      <c r="B190" s="220"/>
      <c r="C190" s="220"/>
      <c r="D190" s="220"/>
      <c r="E190" s="221"/>
      <c r="F190" s="221"/>
      <c r="G190" s="222">
        <f t="shared" si="14"/>
        <v>0</v>
      </c>
      <c r="H190" s="221"/>
      <c r="I190" s="222">
        <f t="shared" si="15"/>
        <v>0</v>
      </c>
      <c r="J190" s="222">
        <f t="shared" si="16"/>
        <v>0</v>
      </c>
      <c r="K190" s="221"/>
      <c r="L190" s="233"/>
      <c r="O190" t="b">
        <v>0</v>
      </c>
      <c r="P190" t="b">
        <v>0</v>
      </c>
    </row>
    <row r="191" spans="1:16" ht="18.75">
      <c r="A191" s="232"/>
      <c r="B191" s="220"/>
      <c r="C191" s="220"/>
      <c r="D191" s="220"/>
      <c r="E191" s="221"/>
      <c r="F191" s="221"/>
      <c r="G191" s="222">
        <f t="shared" si="14"/>
        <v>0</v>
      </c>
      <c r="H191" s="221"/>
      <c r="I191" s="222">
        <f t="shared" si="15"/>
        <v>0</v>
      </c>
      <c r="J191" s="222">
        <f t="shared" si="16"/>
        <v>0</v>
      </c>
      <c r="K191" s="221"/>
      <c r="L191" s="233"/>
      <c r="O191" t="b">
        <v>0</v>
      </c>
      <c r="P191" t="b">
        <v>0</v>
      </c>
    </row>
    <row r="192" spans="1:16" ht="18.75">
      <c r="A192" s="232"/>
      <c r="B192" s="220"/>
      <c r="C192" s="220"/>
      <c r="D192" s="220"/>
      <c r="E192" s="221"/>
      <c r="F192" s="221"/>
      <c r="G192" s="222">
        <f>IF(F192="",0,VLOOKUP(F192,$E$361:$F$376,2))</f>
        <v>0</v>
      </c>
      <c r="H192" s="221"/>
      <c r="I192" s="222">
        <f t="shared" si="15"/>
        <v>0</v>
      </c>
      <c r="J192" s="222">
        <f t="shared" si="16"/>
        <v>0</v>
      </c>
      <c r="K192" s="221"/>
      <c r="L192" s="233"/>
      <c r="O192" t="b">
        <v>0</v>
      </c>
      <c r="P192" t="b">
        <v>0</v>
      </c>
    </row>
    <row r="193" spans="1:16" ht="18.75">
      <c r="A193" s="232"/>
      <c r="B193" s="220"/>
      <c r="C193" s="220"/>
      <c r="D193" s="220"/>
      <c r="E193" s="221"/>
      <c r="F193" s="221"/>
      <c r="G193" s="222">
        <f t="shared" si="14"/>
        <v>0</v>
      </c>
      <c r="H193" s="221"/>
      <c r="I193" s="222">
        <f t="shared" si="15"/>
        <v>0</v>
      </c>
      <c r="J193" s="222">
        <f t="shared" si="16"/>
        <v>0</v>
      </c>
      <c r="K193" s="221"/>
      <c r="L193" s="233"/>
      <c r="O193" t="b">
        <v>0</v>
      </c>
      <c r="P193" t="b">
        <v>0</v>
      </c>
    </row>
    <row r="194" spans="1:16" ht="18.75">
      <c r="A194" s="232"/>
      <c r="B194" s="220"/>
      <c r="C194" s="220"/>
      <c r="D194" s="220"/>
      <c r="E194" s="221"/>
      <c r="F194" s="221"/>
      <c r="G194" s="222">
        <f t="shared" si="14"/>
        <v>0</v>
      </c>
      <c r="H194" s="221"/>
      <c r="I194" s="222">
        <f t="shared" si="15"/>
        <v>0</v>
      </c>
      <c r="J194" s="222">
        <f t="shared" si="16"/>
        <v>0</v>
      </c>
      <c r="K194" s="221"/>
      <c r="L194" s="233"/>
      <c r="O194" t="b">
        <v>0</v>
      </c>
      <c r="P194" t="b">
        <v>0</v>
      </c>
    </row>
    <row r="195" spans="1:16" ht="18.75">
      <c r="A195" s="232"/>
      <c r="B195" s="220"/>
      <c r="C195" s="220"/>
      <c r="D195" s="220"/>
      <c r="E195" s="221"/>
      <c r="F195" s="221"/>
      <c r="G195" s="222">
        <f t="shared" si="14"/>
        <v>0</v>
      </c>
      <c r="H195" s="221"/>
      <c r="I195" s="222">
        <f t="shared" si="15"/>
        <v>0</v>
      </c>
      <c r="J195" s="222">
        <f t="shared" si="16"/>
        <v>0</v>
      </c>
      <c r="K195" s="221"/>
      <c r="L195" s="233"/>
      <c r="O195" t="b">
        <v>0</v>
      </c>
      <c r="P195" t="b">
        <v>0</v>
      </c>
    </row>
    <row r="196" spans="1:16" ht="18.75">
      <c r="A196" s="232"/>
      <c r="B196" s="220"/>
      <c r="C196" s="220"/>
      <c r="D196" s="220"/>
      <c r="E196" s="221"/>
      <c r="F196" s="221"/>
      <c r="G196" s="222">
        <f t="shared" si="14"/>
        <v>0</v>
      </c>
      <c r="H196" s="221"/>
      <c r="I196" s="222">
        <f t="shared" si="15"/>
        <v>0</v>
      </c>
      <c r="J196" s="222">
        <f t="shared" si="16"/>
        <v>0</v>
      </c>
      <c r="K196" s="221"/>
      <c r="L196" s="233"/>
      <c r="O196" t="b">
        <v>0</v>
      </c>
      <c r="P196" t="b">
        <v>0</v>
      </c>
    </row>
    <row r="197" spans="1:12" ht="25.5" customHeight="1">
      <c r="A197" s="236"/>
      <c r="B197" s="65"/>
      <c r="C197" s="65"/>
      <c r="D197" s="65"/>
      <c r="E197" s="66"/>
      <c r="F197" s="66"/>
      <c r="G197" s="116"/>
      <c r="H197" s="66"/>
      <c r="I197" s="116"/>
      <c r="J197" s="116"/>
      <c r="K197" s="67"/>
      <c r="L197" s="237"/>
    </row>
    <row r="198" spans="1:12" ht="25.5" customHeight="1">
      <c r="A198" s="236"/>
      <c r="B198" s="65"/>
      <c r="C198" s="65"/>
      <c r="D198" s="65"/>
      <c r="E198" s="66"/>
      <c r="F198" s="66"/>
      <c r="G198" s="116"/>
      <c r="H198" s="66"/>
      <c r="I198" s="226" t="s">
        <v>27</v>
      </c>
      <c r="J198" s="226" t="s">
        <v>151</v>
      </c>
      <c r="K198" s="227" t="s">
        <v>152</v>
      </c>
      <c r="L198" s="238" t="s">
        <v>74</v>
      </c>
    </row>
    <row r="199" spans="1:12" ht="25.5" customHeight="1">
      <c r="A199" s="236"/>
      <c r="B199" s="65"/>
      <c r="C199" s="65"/>
      <c r="D199" s="65"/>
      <c r="E199" s="66"/>
      <c r="F199" s="66"/>
      <c r="G199" s="116"/>
      <c r="H199" s="66"/>
      <c r="I199" s="215">
        <f>SUM(I177:I196)</f>
        <v>7</v>
      </c>
      <c r="J199" s="215">
        <f>SUM(J177:J196)</f>
        <v>25.2</v>
      </c>
      <c r="K199" s="216">
        <f>J199/IF(I199=0,1,I199)</f>
        <v>3.6</v>
      </c>
      <c r="L199" s="253">
        <f>(J15+J53+J91+J129+J167+J199)/IF((I199+I167+I129+I91+I53+I15)=0,1,(I199+I167+I129+I91+I53+I15))</f>
        <v>3.527272727272727</v>
      </c>
    </row>
    <row r="200" spans="1:12" ht="25.5" customHeight="1">
      <c r="A200" s="236"/>
      <c r="B200" s="65"/>
      <c r="C200" s="65"/>
      <c r="D200" s="65"/>
      <c r="E200" s="66"/>
      <c r="F200" s="66"/>
      <c r="G200" s="116"/>
      <c r="H200" s="66"/>
      <c r="I200" s="116"/>
      <c r="J200" s="116"/>
      <c r="K200" s="26"/>
      <c r="L200" s="239">
        <f>(J15+J53+J91+J129+J167+J199)/IF((I15+I53+I91+I129+I167+I199)=0,1,(I15+I53+I91+I129+I167+I199))</f>
        <v>3.527272727272727</v>
      </c>
    </row>
    <row r="201" spans="1:12" ht="25.5" customHeight="1">
      <c r="A201" s="236"/>
      <c r="B201" s="65"/>
      <c r="C201" s="65"/>
      <c r="D201" s="65"/>
      <c r="E201" s="66"/>
      <c r="F201" s="66"/>
      <c r="G201" s="116"/>
      <c r="H201" s="66"/>
      <c r="I201" s="214" t="s">
        <v>153</v>
      </c>
      <c r="J201" s="214" t="s">
        <v>117</v>
      </c>
      <c r="K201" s="228" t="s">
        <v>154</v>
      </c>
      <c r="L201" s="240" t="s">
        <v>75</v>
      </c>
    </row>
    <row r="202" spans="1:12" ht="25.5" customHeight="1">
      <c r="A202" s="236"/>
      <c r="B202" s="65"/>
      <c r="C202" s="65"/>
      <c r="D202" s="65"/>
      <c r="E202" s="66"/>
      <c r="F202" s="66"/>
      <c r="G202" s="116"/>
      <c r="H202" s="66"/>
      <c r="I202" s="215">
        <f>SUMIF($O$177:$O$196,TRUE,$I$177:$I$196)</f>
        <v>0</v>
      </c>
      <c r="J202" s="215">
        <f>SUMIF($O$177:$O$196,TRUE,$J$177:$J$196)</f>
        <v>0</v>
      </c>
      <c r="K202" s="216">
        <f>J202/IF(I202=0,1,I202)</f>
        <v>0</v>
      </c>
      <c r="L202" s="251">
        <f>(J18+J56+J94+J132+J170+J202)/IF((I202+I170+I132+I94+I56+I18)=0,1,(I202+I170+I132+I94+I56+I18))</f>
        <v>0</v>
      </c>
    </row>
    <row r="203" spans="1:12" ht="25.5" customHeight="1">
      <c r="A203" s="236"/>
      <c r="B203" s="65"/>
      <c r="C203" s="65"/>
      <c r="D203" s="65"/>
      <c r="E203" s="66"/>
      <c r="F203" s="66"/>
      <c r="G203" s="116"/>
      <c r="H203" s="66"/>
      <c r="I203" s="116"/>
      <c r="J203" s="116"/>
      <c r="K203" s="67"/>
      <c r="L203" s="250"/>
    </row>
    <row r="204" spans="1:12" ht="25.5" customHeight="1">
      <c r="A204" s="236"/>
      <c r="B204" s="65"/>
      <c r="C204" s="65"/>
      <c r="D204" s="65"/>
      <c r="E204" s="66"/>
      <c r="F204" s="66"/>
      <c r="G204" s="116"/>
      <c r="H204" s="66"/>
      <c r="I204" s="229" t="s">
        <v>50</v>
      </c>
      <c r="J204" s="229" t="s">
        <v>118</v>
      </c>
      <c r="K204" s="230" t="s">
        <v>155</v>
      </c>
      <c r="L204" s="241" t="s">
        <v>76</v>
      </c>
    </row>
    <row r="205" spans="1:12" ht="25.5" customHeight="1" thickBot="1">
      <c r="A205" s="242"/>
      <c r="B205" s="243"/>
      <c r="C205" s="243"/>
      <c r="D205" s="243"/>
      <c r="E205" s="244"/>
      <c r="F205" s="244"/>
      <c r="G205" s="245"/>
      <c r="H205" s="244"/>
      <c r="I205" s="246">
        <f>I199-I202</f>
        <v>7</v>
      </c>
      <c r="J205" s="246">
        <f>J199-J202</f>
        <v>25.2</v>
      </c>
      <c r="K205" s="247">
        <f>J205/IF(I205=0,1,I205)</f>
        <v>3.6</v>
      </c>
      <c r="L205" s="252">
        <f>(J21+J59+J97+J135+J173+J205)/IF((I205+I173+I135+I97+I59+I21)=0,1,(I205+I173+I135+I97+I59+I21))</f>
        <v>3.527272727272727</v>
      </c>
    </row>
    <row r="206" spans="1:12" ht="25.5" customHeight="1">
      <c r="A206" s="65"/>
      <c r="B206" s="65"/>
      <c r="C206" s="65"/>
      <c r="D206" s="65"/>
      <c r="E206" s="66"/>
      <c r="F206" s="66"/>
      <c r="G206" s="66"/>
      <c r="H206" s="66"/>
      <c r="I206" s="66"/>
      <c r="J206" s="66"/>
      <c r="K206" s="67"/>
      <c r="L206" s="25"/>
    </row>
    <row r="208" spans="5:12" ht="22.5" customHeight="1">
      <c r="E208" s="309" t="s">
        <v>42</v>
      </c>
      <c r="F208" s="317"/>
      <c r="G208" s="310"/>
      <c r="H208" s="309" t="s">
        <v>43</v>
      </c>
      <c r="I208" s="310"/>
      <c r="J208" s="309" t="s">
        <v>95</v>
      </c>
      <c r="K208" s="312"/>
      <c r="L208" s="313"/>
    </row>
    <row r="209" spans="5:12" ht="15.75" customHeight="1">
      <c r="E209" s="273">
        <f>SUM(I15,I53,I91,I129,I167,I199)</f>
        <v>22</v>
      </c>
      <c r="F209" s="274"/>
      <c r="G209" s="275"/>
      <c r="H209" s="273">
        <f>SUM(J15,J53,J91,J129,J167,J199)</f>
        <v>77.6</v>
      </c>
      <c r="I209" s="275"/>
      <c r="J209" s="273">
        <f>H209/IF(E209=0,1,E209)</f>
        <v>3.527272727272727</v>
      </c>
      <c r="K209" s="274"/>
      <c r="L209" s="275"/>
    </row>
    <row r="210" spans="6:8" ht="12.75">
      <c r="F210" s="2"/>
      <c r="G210" s="2"/>
      <c r="H210" s="2"/>
    </row>
    <row r="211" spans="1:12" ht="12.75">
      <c r="A211" s="14"/>
      <c r="B211" s="14"/>
      <c r="C211" s="14"/>
      <c r="D211" s="14"/>
      <c r="E211" s="276" t="s">
        <v>65</v>
      </c>
      <c r="F211" s="314"/>
      <c r="G211" s="311"/>
      <c r="H211" s="276" t="s">
        <v>66</v>
      </c>
      <c r="I211" s="311"/>
      <c r="J211" s="276" t="s">
        <v>96</v>
      </c>
      <c r="K211" s="277"/>
      <c r="L211" s="278"/>
    </row>
    <row r="212" spans="5:12" ht="12.75">
      <c r="E212" s="273">
        <f>SUM(I18,I56,I94,I32,I170,I202)</f>
        <v>0</v>
      </c>
      <c r="F212" s="274"/>
      <c r="G212" s="275"/>
      <c r="H212" s="273">
        <f>SUM(J18,J56,J94,J132,J170,J202)</f>
        <v>0</v>
      </c>
      <c r="I212" s="275"/>
      <c r="J212" s="273">
        <f>H212/IF(E212=0,1,E212)</f>
        <v>0</v>
      </c>
      <c r="K212" s="274"/>
      <c r="L212" s="275"/>
    </row>
    <row r="213" ht="12.75">
      <c r="G213" s="3"/>
    </row>
    <row r="214" spans="5:12" ht="12.75">
      <c r="E214" s="279" t="s">
        <v>67</v>
      </c>
      <c r="F214" s="280"/>
      <c r="G214" s="281"/>
      <c r="H214" s="279" t="s">
        <v>68</v>
      </c>
      <c r="I214" s="281"/>
      <c r="J214" s="279" t="s">
        <v>97</v>
      </c>
      <c r="K214" s="287"/>
      <c r="L214" s="288"/>
    </row>
    <row r="215" spans="5:15" ht="22.5" customHeight="1">
      <c r="E215" s="273">
        <f>SUM(I21,I59,I97,I135,I173,I205)</f>
        <v>22</v>
      </c>
      <c r="F215" s="274"/>
      <c r="G215" s="275"/>
      <c r="H215" s="273">
        <f>SUM(J21,J59,J97,J135,J173,J205)</f>
        <v>77.6</v>
      </c>
      <c r="I215" s="275"/>
      <c r="J215" s="273">
        <f>H215/IF(E215=0,1,E215)</f>
        <v>3.527272727272727</v>
      </c>
      <c r="K215" s="274"/>
      <c r="L215" s="275"/>
      <c r="M215" s="282" t="s">
        <v>64</v>
      </c>
      <c r="N215" s="24"/>
      <c r="O215" s="24"/>
    </row>
    <row r="216" spans="7:15" ht="15.75" customHeight="1">
      <c r="G216" s="3"/>
      <c r="M216" s="283"/>
      <c r="N216" s="24"/>
      <c r="O216" s="24"/>
    </row>
    <row r="217" spans="7:15" ht="12.75" customHeight="1">
      <c r="G217" s="3"/>
      <c r="M217" s="283"/>
      <c r="N217" s="24"/>
      <c r="O217" s="24"/>
    </row>
    <row r="218" spans="1:15" s="14" customFormat="1" ht="22.5" customHeight="1">
      <c r="A218"/>
      <c r="B218"/>
      <c r="C218"/>
      <c r="D218"/>
      <c r="E218"/>
      <c r="F218"/>
      <c r="G218" s="3"/>
      <c r="H218"/>
      <c r="I218"/>
      <c r="J218"/>
      <c r="K218"/>
      <c r="L218"/>
      <c r="M218" s="283"/>
      <c r="N218" s="24"/>
      <c r="O218" s="24"/>
    </row>
    <row r="219" spans="13:15" ht="15.75" customHeight="1">
      <c r="M219" s="283"/>
      <c r="N219" s="24"/>
      <c r="O219" s="24"/>
    </row>
    <row r="220" spans="13:15" ht="12.75" customHeight="1">
      <c r="M220" s="283"/>
      <c r="N220" s="24"/>
      <c r="O220" s="24"/>
    </row>
    <row r="221" spans="13:15" ht="12.75">
      <c r="M221" s="283"/>
      <c r="N221" s="24"/>
      <c r="O221" s="24"/>
    </row>
    <row r="222" spans="5:15" ht="51">
      <c r="E222" s="22" t="s">
        <v>44</v>
      </c>
      <c r="F222" s="22" t="s">
        <v>89</v>
      </c>
      <c r="G222" s="22" t="s">
        <v>78</v>
      </c>
      <c r="H222" s="22" t="s">
        <v>77</v>
      </c>
      <c r="I222" s="22" t="s">
        <v>90</v>
      </c>
      <c r="J222" s="22" t="s">
        <v>26</v>
      </c>
      <c r="K222" s="16" t="s">
        <v>62</v>
      </c>
      <c r="L222" s="31" t="s">
        <v>99</v>
      </c>
      <c r="M222" s="283"/>
      <c r="N222" s="24"/>
      <c r="O222" s="24"/>
    </row>
    <row r="223" spans="5:12" ht="12.75">
      <c r="E223" s="39" t="s">
        <v>79</v>
      </c>
      <c r="F223" s="40"/>
      <c r="G223" s="36">
        <f aca="true" t="shared" si="17" ref="G223:G248">IF(F223="",0,VLOOKUP(F223,$E$361:$F$376,2))</f>
        <v>0</v>
      </c>
      <c r="H223" s="47"/>
      <c r="I223" s="36">
        <f aca="true" t="shared" si="18" ref="I223:I248">IF(L223=TRUE,IF(H223="",0,VLOOKUP(H223,$H$361:$I$379,2)),H223)</f>
        <v>0</v>
      </c>
      <c r="J223" s="36">
        <f aca="true" t="shared" si="19" ref="J223:J248">I223*G223</f>
        <v>0</v>
      </c>
      <c r="K223" s="49" t="b">
        <v>0</v>
      </c>
      <c r="L223" s="45" t="b">
        <v>0</v>
      </c>
    </row>
    <row r="224" spans="5:12" ht="12.75">
      <c r="E224" s="41" t="s">
        <v>80</v>
      </c>
      <c r="F224" s="42"/>
      <c r="G224" s="37">
        <f t="shared" si="17"/>
        <v>0</v>
      </c>
      <c r="H224" s="47"/>
      <c r="I224" s="37">
        <f t="shared" si="18"/>
        <v>0</v>
      </c>
      <c r="J224" s="37">
        <f t="shared" si="19"/>
        <v>0</v>
      </c>
      <c r="K224" s="45" t="b">
        <v>0</v>
      </c>
      <c r="L224" s="45" t="b">
        <v>0</v>
      </c>
    </row>
    <row r="225" spans="5:12" ht="12.75">
      <c r="E225" s="41" t="s">
        <v>81</v>
      </c>
      <c r="F225" s="42"/>
      <c r="G225" s="37">
        <f t="shared" si="17"/>
        <v>0</v>
      </c>
      <c r="H225" s="47"/>
      <c r="I225" s="37">
        <f t="shared" si="18"/>
        <v>0</v>
      </c>
      <c r="J225" s="37">
        <f t="shared" si="19"/>
        <v>0</v>
      </c>
      <c r="K225" s="45" t="b">
        <v>0</v>
      </c>
      <c r="L225" s="45" t="b">
        <v>0</v>
      </c>
    </row>
    <row r="226" spans="5:12" ht="12.75">
      <c r="E226" s="41" t="s">
        <v>82</v>
      </c>
      <c r="F226" s="42"/>
      <c r="G226" s="37">
        <f t="shared" si="17"/>
        <v>0</v>
      </c>
      <c r="H226" s="47"/>
      <c r="I226" s="37">
        <f t="shared" si="18"/>
        <v>0</v>
      </c>
      <c r="J226" s="37">
        <f t="shared" si="19"/>
        <v>0</v>
      </c>
      <c r="K226" s="45" t="b">
        <v>0</v>
      </c>
      <c r="L226" s="45" t="b">
        <v>0</v>
      </c>
    </row>
    <row r="227" spans="5:12" ht="12.75">
      <c r="E227" s="41" t="s">
        <v>83</v>
      </c>
      <c r="F227" s="42"/>
      <c r="G227" s="37">
        <f t="shared" si="17"/>
        <v>0</v>
      </c>
      <c r="H227" s="47"/>
      <c r="I227" s="37">
        <f t="shared" si="18"/>
        <v>0</v>
      </c>
      <c r="J227" s="37">
        <f t="shared" si="19"/>
        <v>0</v>
      </c>
      <c r="K227" s="45" t="b">
        <v>0</v>
      </c>
      <c r="L227" s="45" t="b">
        <v>0</v>
      </c>
    </row>
    <row r="228" spans="5:12" ht="12.75">
      <c r="E228" s="41" t="s">
        <v>84</v>
      </c>
      <c r="F228" s="42"/>
      <c r="G228" s="37">
        <f t="shared" si="17"/>
        <v>0</v>
      </c>
      <c r="H228" s="47"/>
      <c r="I228" s="37">
        <f t="shared" si="18"/>
        <v>0</v>
      </c>
      <c r="J228" s="37">
        <f t="shared" si="19"/>
        <v>0</v>
      </c>
      <c r="K228" s="45" t="b">
        <v>0</v>
      </c>
      <c r="L228" s="45" t="b">
        <v>0</v>
      </c>
    </row>
    <row r="229" spans="5:12" ht="12.75">
      <c r="E229" s="41" t="s">
        <v>85</v>
      </c>
      <c r="F229" s="42"/>
      <c r="G229" s="37">
        <f t="shared" si="17"/>
        <v>0</v>
      </c>
      <c r="H229" s="47"/>
      <c r="I229" s="37">
        <f t="shared" si="18"/>
        <v>0</v>
      </c>
      <c r="J229" s="37">
        <f t="shared" si="19"/>
        <v>0</v>
      </c>
      <c r="K229" s="45" t="b">
        <v>0</v>
      </c>
      <c r="L229" s="45" t="b">
        <v>0</v>
      </c>
    </row>
    <row r="230" spans="5:12" ht="12.75">
      <c r="E230" s="41" t="s">
        <v>86</v>
      </c>
      <c r="F230" s="42"/>
      <c r="G230" s="37">
        <f t="shared" si="17"/>
        <v>0</v>
      </c>
      <c r="H230" s="47"/>
      <c r="I230" s="37">
        <f t="shared" si="18"/>
        <v>0</v>
      </c>
      <c r="J230" s="37">
        <f t="shared" si="19"/>
        <v>0</v>
      </c>
      <c r="K230" s="45" t="b">
        <v>0</v>
      </c>
      <c r="L230" s="45" t="b">
        <v>0</v>
      </c>
    </row>
    <row r="231" spans="5:12" ht="12.75">
      <c r="E231" s="41" t="s">
        <v>14</v>
      </c>
      <c r="F231" s="42"/>
      <c r="G231" s="37">
        <f t="shared" si="17"/>
        <v>0</v>
      </c>
      <c r="H231" s="47"/>
      <c r="I231" s="37">
        <f t="shared" si="18"/>
        <v>0</v>
      </c>
      <c r="J231" s="37">
        <f t="shared" si="19"/>
        <v>0</v>
      </c>
      <c r="K231" s="45" t="b">
        <v>0</v>
      </c>
      <c r="L231" s="45" t="b">
        <v>0</v>
      </c>
    </row>
    <row r="232" spans="5:12" ht="12.75">
      <c r="E232" s="41" t="s">
        <v>15</v>
      </c>
      <c r="F232" s="42"/>
      <c r="G232" s="37">
        <f t="shared" si="17"/>
        <v>0</v>
      </c>
      <c r="H232" s="47"/>
      <c r="I232" s="37">
        <f t="shared" si="18"/>
        <v>0</v>
      </c>
      <c r="J232" s="37">
        <f t="shared" si="19"/>
        <v>0</v>
      </c>
      <c r="K232" s="45" t="b">
        <v>0</v>
      </c>
      <c r="L232" s="45" t="b">
        <v>0</v>
      </c>
    </row>
    <row r="233" spans="5:12" ht="12.75">
      <c r="E233" s="41" t="s">
        <v>16</v>
      </c>
      <c r="F233" s="42"/>
      <c r="G233" s="37">
        <f t="shared" si="17"/>
        <v>0</v>
      </c>
      <c r="H233" s="47"/>
      <c r="I233" s="37">
        <f t="shared" si="18"/>
        <v>0</v>
      </c>
      <c r="J233" s="37">
        <f t="shared" si="19"/>
        <v>0</v>
      </c>
      <c r="K233" s="45" t="b">
        <v>0</v>
      </c>
      <c r="L233" s="45" t="b">
        <v>0</v>
      </c>
    </row>
    <row r="234" spans="5:12" ht="12.75">
      <c r="E234" s="41" t="s">
        <v>17</v>
      </c>
      <c r="F234" s="42"/>
      <c r="G234" s="37">
        <f t="shared" si="17"/>
        <v>0</v>
      </c>
      <c r="H234" s="47"/>
      <c r="I234" s="37">
        <f t="shared" si="18"/>
        <v>0</v>
      </c>
      <c r="J234" s="37">
        <f t="shared" si="19"/>
        <v>0</v>
      </c>
      <c r="K234" s="45" t="b">
        <v>0</v>
      </c>
      <c r="L234" s="45" t="b">
        <v>0</v>
      </c>
    </row>
    <row r="235" spans="5:12" ht="12.75">
      <c r="E235" s="41" t="s">
        <v>18</v>
      </c>
      <c r="F235" s="42"/>
      <c r="G235" s="37">
        <f t="shared" si="17"/>
        <v>0</v>
      </c>
      <c r="H235" s="47"/>
      <c r="I235" s="37">
        <f t="shared" si="18"/>
        <v>0</v>
      </c>
      <c r="J235" s="37">
        <f t="shared" si="19"/>
        <v>0</v>
      </c>
      <c r="K235" s="45" t="b">
        <v>0</v>
      </c>
      <c r="L235" s="45" t="b">
        <v>0</v>
      </c>
    </row>
    <row r="236" spans="5:12" ht="12.75">
      <c r="E236" s="41" t="s">
        <v>19</v>
      </c>
      <c r="F236" s="42"/>
      <c r="G236" s="37">
        <f t="shared" si="17"/>
        <v>0</v>
      </c>
      <c r="H236" s="47"/>
      <c r="I236" s="37">
        <f t="shared" si="18"/>
        <v>0</v>
      </c>
      <c r="J236" s="37">
        <f t="shared" si="19"/>
        <v>0</v>
      </c>
      <c r="K236" s="45" t="b">
        <v>0</v>
      </c>
      <c r="L236" s="45" t="b">
        <v>0</v>
      </c>
    </row>
    <row r="237" spans="5:12" ht="12.75">
      <c r="E237" s="41" t="s">
        <v>20</v>
      </c>
      <c r="F237" s="42"/>
      <c r="G237" s="37">
        <f t="shared" si="17"/>
        <v>0</v>
      </c>
      <c r="H237" s="47"/>
      <c r="I237" s="37">
        <f t="shared" si="18"/>
        <v>0</v>
      </c>
      <c r="J237" s="37">
        <f t="shared" si="19"/>
        <v>0</v>
      </c>
      <c r="K237" s="45" t="b">
        <v>0</v>
      </c>
      <c r="L237" s="45" t="b">
        <v>0</v>
      </c>
    </row>
    <row r="238" spans="5:12" ht="12.75">
      <c r="E238" s="41" t="s">
        <v>21</v>
      </c>
      <c r="F238" s="42"/>
      <c r="G238" s="37">
        <f t="shared" si="17"/>
        <v>0</v>
      </c>
      <c r="H238" s="47"/>
      <c r="I238" s="37">
        <f t="shared" si="18"/>
        <v>0</v>
      </c>
      <c r="J238" s="37">
        <f t="shared" si="19"/>
        <v>0</v>
      </c>
      <c r="K238" s="45" t="b">
        <v>0</v>
      </c>
      <c r="L238" s="45" t="b">
        <v>0</v>
      </c>
    </row>
    <row r="239" spans="5:12" ht="12.75">
      <c r="E239" s="41" t="s">
        <v>22</v>
      </c>
      <c r="F239" s="42"/>
      <c r="G239" s="37">
        <f t="shared" si="17"/>
        <v>0</v>
      </c>
      <c r="H239" s="47"/>
      <c r="I239" s="37">
        <f t="shared" si="18"/>
        <v>0</v>
      </c>
      <c r="J239" s="37">
        <f t="shared" si="19"/>
        <v>0</v>
      </c>
      <c r="K239" s="45" t="b">
        <v>0</v>
      </c>
      <c r="L239" s="45" t="b">
        <v>0</v>
      </c>
    </row>
    <row r="240" spans="5:12" ht="12.75">
      <c r="E240" s="41" t="s">
        <v>23</v>
      </c>
      <c r="F240" s="42"/>
      <c r="G240" s="37">
        <f t="shared" si="17"/>
        <v>0</v>
      </c>
      <c r="H240" s="47"/>
      <c r="I240" s="37">
        <f t="shared" si="18"/>
        <v>0</v>
      </c>
      <c r="J240" s="37">
        <f t="shared" si="19"/>
        <v>0</v>
      </c>
      <c r="K240" s="45" t="b">
        <v>0</v>
      </c>
      <c r="L240" s="45" t="b">
        <v>0</v>
      </c>
    </row>
    <row r="241" spans="5:12" ht="12.75">
      <c r="E241" s="41" t="s">
        <v>24</v>
      </c>
      <c r="F241" s="42"/>
      <c r="G241" s="37">
        <f t="shared" si="17"/>
        <v>0</v>
      </c>
      <c r="H241" s="47"/>
      <c r="I241" s="37">
        <f t="shared" si="18"/>
        <v>0</v>
      </c>
      <c r="J241" s="37">
        <f t="shared" si="19"/>
        <v>0</v>
      </c>
      <c r="K241" s="45" t="b">
        <v>0</v>
      </c>
      <c r="L241" s="45" t="b">
        <v>0</v>
      </c>
    </row>
    <row r="242" spans="5:12" ht="12.75">
      <c r="E242" s="41" t="s">
        <v>25</v>
      </c>
      <c r="F242" s="42"/>
      <c r="G242" s="37">
        <f t="shared" si="17"/>
        <v>0</v>
      </c>
      <c r="H242" s="47"/>
      <c r="I242" s="37">
        <f t="shared" si="18"/>
        <v>0</v>
      </c>
      <c r="J242" s="37">
        <f t="shared" si="19"/>
        <v>0</v>
      </c>
      <c r="K242" s="45" t="b">
        <v>0</v>
      </c>
      <c r="L242" s="45" t="b">
        <v>0</v>
      </c>
    </row>
    <row r="243" spans="5:12" ht="12.75">
      <c r="E243" s="41" t="s">
        <v>30</v>
      </c>
      <c r="F243" s="42"/>
      <c r="G243" s="37">
        <f t="shared" si="17"/>
        <v>0</v>
      </c>
      <c r="H243" s="47"/>
      <c r="I243" s="37">
        <f t="shared" si="18"/>
        <v>0</v>
      </c>
      <c r="J243" s="37">
        <f t="shared" si="19"/>
        <v>0</v>
      </c>
      <c r="K243" s="45" t="b">
        <v>0</v>
      </c>
      <c r="L243" s="45" t="b">
        <v>0</v>
      </c>
    </row>
    <row r="244" spans="5:12" ht="12.75">
      <c r="E244" s="41" t="s">
        <v>31</v>
      </c>
      <c r="F244" s="42"/>
      <c r="G244" s="37">
        <f t="shared" si="17"/>
        <v>0</v>
      </c>
      <c r="H244" s="47"/>
      <c r="I244" s="37">
        <f t="shared" si="18"/>
        <v>0</v>
      </c>
      <c r="J244" s="37">
        <f t="shared" si="19"/>
        <v>0</v>
      </c>
      <c r="K244" s="45" t="b">
        <v>0</v>
      </c>
      <c r="L244" s="45" t="b">
        <v>0</v>
      </c>
    </row>
    <row r="245" spans="5:12" ht="12.75">
      <c r="E245" s="41" t="s">
        <v>32</v>
      </c>
      <c r="F245" s="42"/>
      <c r="G245" s="37">
        <f t="shared" si="17"/>
        <v>0</v>
      </c>
      <c r="H245" s="47"/>
      <c r="I245" s="37">
        <f t="shared" si="18"/>
        <v>0</v>
      </c>
      <c r="J245" s="37">
        <f t="shared" si="19"/>
        <v>0</v>
      </c>
      <c r="K245" s="50" t="b">
        <v>0</v>
      </c>
      <c r="L245" s="45" t="b">
        <v>0</v>
      </c>
    </row>
    <row r="246" spans="5:12" ht="12.75">
      <c r="E246" s="41" t="s">
        <v>33</v>
      </c>
      <c r="F246" s="42"/>
      <c r="G246" s="37">
        <f t="shared" si="17"/>
        <v>0</v>
      </c>
      <c r="H246" s="47"/>
      <c r="I246" s="37">
        <f t="shared" si="18"/>
        <v>0</v>
      </c>
      <c r="J246" s="37">
        <f t="shared" si="19"/>
        <v>0</v>
      </c>
      <c r="K246" s="45" t="b">
        <v>0</v>
      </c>
      <c r="L246" s="45" t="b">
        <v>0</v>
      </c>
    </row>
    <row r="247" spans="5:12" ht="12.75">
      <c r="E247" s="41" t="s">
        <v>34</v>
      </c>
      <c r="F247" s="42"/>
      <c r="G247" s="37">
        <f t="shared" si="17"/>
        <v>0</v>
      </c>
      <c r="H247" s="47"/>
      <c r="I247" s="37">
        <f t="shared" si="18"/>
        <v>0</v>
      </c>
      <c r="J247" s="37">
        <f t="shared" si="19"/>
        <v>0</v>
      </c>
      <c r="K247" s="45" t="b">
        <v>0</v>
      </c>
      <c r="L247" s="45" t="b">
        <v>0</v>
      </c>
    </row>
    <row r="248" spans="5:12" ht="22.5" customHeight="1">
      <c r="E248" s="43" t="s">
        <v>35</v>
      </c>
      <c r="F248" s="44"/>
      <c r="G248" s="38">
        <f t="shared" si="17"/>
        <v>0</v>
      </c>
      <c r="H248" s="48"/>
      <c r="I248" s="38">
        <f t="shared" si="18"/>
        <v>0</v>
      </c>
      <c r="J248" s="38">
        <f t="shared" si="19"/>
        <v>0</v>
      </c>
      <c r="K248" s="46" t="b">
        <v>0</v>
      </c>
      <c r="L248" s="46" t="b">
        <v>0</v>
      </c>
    </row>
    <row r="249" ht="22.5" customHeight="1">
      <c r="F249" s="2"/>
    </row>
    <row r="250" spans="6:12" ht="22.5" customHeight="1">
      <c r="F250" s="2"/>
      <c r="H250" s="315" t="s">
        <v>63</v>
      </c>
      <c r="I250" s="22" t="s">
        <v>27</v>
      </c>
      <c r="J250" s="22" t="s">
        <v>47</v>
      </c>
      <c r="K250" s="22" t="s">
        <v>98</v>
      </c>
      <c r="L250" s="30" t="s">
        <v>74</v>
      </c>
    </row>
    <row r="251" spans="6:12" ht="22.5" customHeight="1">
      <c r="F251" s="27"/>
      <c r="H251" s="316"/>
      <c r="I251" s="6">
        <f>SUM(I223:I248)</f>
        <v>0</v>
      </c>
      <c r="J251" s="6">
        <f>SUM(J223:J248)</f>
        <v>0</v>
      </c>
      <c r="K251" s="6">
        <f>J251/IF(I251=0,1,I251)</f>
        <v>0</v>
      </c>
      <c r="L251" s="20">
        <f>(J53+J91+J129+J167+J251)/IF((I91+I53+I129+I167+I251)=0,1,(I91+I53+I129+I167+I251))</f>
        <v>3.493333333333333</v>
      </c>
    </row>
    <row r="252" spans="6:11" ht="22.5" customHeight="1">
      <c r="F252" s="23"/>
      <c r="H252" s="316"/>
      <c r="I252" s="5"/>
      <c r="J252" s="5"/>
      <c r="K252" s="5"/>
    </row>
    <row r="253" spans="6:12" ht="22.5" customHeight="1">
      <c r="F253" s="25"/>
      <c r="H253" s="316"/>
      <c r="I253" s="16" t="s">
        <v>48</v>
      </c>
      <c r="J253" s="16" t="s">
        <v>117</v>
      </c>
      <c r="K253" s="16" t="s">
        <v>56</v>
      </c>
      <c r="L253" s="28" t="s">
        <v>75</v>
      </c>
    </row>
    <row r="254" spans="6:12" ht="22.5" customHeight="1">
      <c r="F254" s="26"/>
      <c r="H254" s="316"/>
      <c r="I254" s="19">
        <f>SUMIF($K$223:$K$248,TRUE,$I$223:$I$248)</f>
        <v>0</v>
      </c>
      <c r="J254" s="20">
        <f>SUMIF($K$223:$K$248,TRUE,$J$223:$J$248)</f>
        <v>0</v>
      </c>
      <c r="K254" s="6">
        <f>J254/IF(I254=0,1,I254)</f>
        <v>0</v>
      </c>
      <c r="L254" s="20">
        <f>(J56+J94+J132+J170+J254)/IF((I94+I56+I132+I170+I254)=0,1,(I94+I56+I132+I170+I254))</f>
        <v>0</v>
      </c>
    </row>
    <row r="255" spans="6:11" ht="22.5" customHeight="1">
      <c r="F255" s="23"/>
      <c r="H255" s="316"/>
      <c r="I255" s="3"/>
      <c r="J255" s="3"/>
      <c r="K255" s="3"/>
    </row>
    <row r="256" spans="6:12" ht="22.5" customHeight="1">
      <c r="F256" s="23"/>
      <c r="H256" s="316"/>
      <c r="I256" s="17" t="s">
        <v>50</v>
      </c>
      <c r="J256" s="17" t="s">
        <v>118</v>
      </c>
      <c r="K256" s="18" t="s">
        <v>57</v>
      </c>
      <c r="L256" s="29" t="s">
        <v>76</v>
      </c>
    </row>
    <row r="257" spans="8:12" ht="25.5" customHeight="1">
      <c r="H257" s="316"/>
      <c r="I257" s="15">
        <f>I251-I254</f>
        <v>0</v>
      </c>
      <c r="J257" s="15">
        <f>J251-J254</f>
        <v>0</v>
      </c>
      <c r="K257" s="6">
        <f>J257/IF(I257=0,1,I257)</f>
        <v>0</v>
      </c>
      <c r="L257" s="20">
        <f>(J59+J97+J135+J173+J257)/IF((I97+I59+I135+I173+I257)=0,1,(I97+I59+I135+I173+I257))</f>
        <v>3.493333333333333</v>
      </c>
    </row>
    <row r="258" ht="15.75" customHeight="1"/>
    <row r="259" ht="12.75">
      <c r="J259" s="25"/>
    </row>
    <row r="260" ht="25.5" customHeight="1">
      <c r="J260" s="26"/>
    </row>
    <row r="261" ht="15.75" customHeight="1"/>
    <row r="263" ht="25.5" customHeight="1"/>
    <row r="264" ht="15.75" customHeight="1"/>
    <row r="265" spans="5:12" ht="12.75" customHeight="1">
      <c r="E265" s="293" t="s">
        <v>45</v>
      </c>
      <c r="F265" s="300"/>
      <c r="G265" s="291"/>
      <c r="H265" s="293" t="s">
        <v>46</v>
      </c>
      <c r="I265" s="296"/>
      <c r="J265" s="293" t="s">
        <v>100</v>
      </c>
      <c r="K265" s="294"/>
      <c r="L265" s="295"/>
    </row>
    <row r="266" spans="5:12" ht="25.5" customHeight="1">
      <c r="E266" s="289">
        <f>SUM(I251,I167,I129,I91,I53)</f>
        <v>15</v>
      </c>
      <c r="F266" s="290"/>
      <c r="G266" s="291"/>
      <c r="H266" s="289">
        <f>SUM(J251,J167,J129,J91,J53)</f>
        <v>52.4</v>
      </c>
      <c r="I266" s="292"/>
      <c r="J266" s="273">
        <f>H266/IF(E266=0,1,E266)</f>
        <v>3.493333333333333</v>
      </c>
      <c r="K266" s="274"/>
      <c r="L266" s="275"/>
    </row>
    <row r="267" spans="6:8" ht="15.75" customHeight="1">
      <c r="F267" s="2"/>
      <c r="G267" s="2"/>
      <c r="H267" s="2"/>
    </row>
    <row r="268" spans="5:12" ht="12.75">
      <c r="E268" s="276" t="s">
        <v>69</v>
      </c>
      <c r="F268" s="298"/>
      <c r="G268" s="299"/>
      <c r="H268" s="276" t="s">
        <v>70</v>
      </c>
      <c r="I268" s="297"/>
      <c r="J268" s="276" t="s">
        <v>101</v>
      </c>
      <c r="K268" s="277"/>
      <c r="L268" s="278"/>
    </row>
    <row r="269" spans="5:12" ht="12.75">
      <c r="E269" s="289">
        <f>SUM(I254,I170,I132,I94,I56)</f>
        <v>0</v>
      </c>
      <c r="F269" s="290"/>
      <c r="G269" s="291"/>
      <c r="H269" s="289">
        <f>SUM(J254,J170,J132,J94,J56)</f>
        <v>0</v>
      </c>
      <c r="I269" s="292"/>
      <c r="J269" s="273">
        <f>H269/IF(E269=0,1,E269)</f>
        <v>0</v>
      </c>
      <c r="K269" s="274"/>
      <c r="L269" s="275"/>
    </row>
    <row r="271" spans="5:12" ht="12.75">
      <c r="E271" s="279" t="s">
        <v>72</v>
      </c>
      <c r="F271" s="284"/>
      <c r="G271" s="285"/>
      <c r="H271" s="279" t="s">
        <v>73</v>
      </c>
      <c r="I271" s="286"/>
      <c r="J271" s="279" t="s">
        <v>102</v>
      </c>
      <c r="K271" s="287"/>
      <c r="L271" s="288"/>
    </row>
    <row r="272" spans="5:13" ht="25.5" customHeight="1">
      <c r="E272" s="289">
        <f>SUM(I257,I173,I135,I97,I59)</f>
        <v>15</v>
      </c>
      <c r="F272" s="290"/>
      <c r="G272" s="291"/>
      <c r="H272" s="289">
        <f>SUM(J257,J173,J135,J97,J59)</f>
        <v>52.4</v>
      </c>
      <c r="I272" s="292"/>
      <c r="J272" s="273">
        <f>H272/IF(E272=0,1,E272)</f>
        <v>3.493333333333333</v>
      </c>
      <c r="K272" s="274"/>
      <c r="L272" s="275"/>
      <c r="M272" s="282" t="s">
        <v>71</v>
      </c>
    </row>
    <row r="273" ht="15.75" customHeight="1">
      <c r="M273" s="283"/>
    </row>
    <row r="274" spans="5:13" ht="12.75">
      <c r="E274" s="3"/>
      <c r="F274" s="3"/>
      <c r="G274" s="3"/>
      <c r="H274" s="3"/>
      <c r="M274" s="283"/>
    </row>
    <row r="275" spans="5:13" ht="25.5" customHeight="1">
      <c r="E275" s="3"/>
      <c r="F275" s="9"/>
      <c r="G275" s="9"/>
      <c r="H275" s="9"/>
      <c r="M275" s="283"/>
    </row>
    <row r="276" spans="5:13" ht="15.75" customHeight="1">
      <c r="E276" s="3"/>
      <c r="F276" s="5"/>
      <c r="G276" s="5"/>
      <c r="H276" s="5"/>
      <c r="M276" s="283"/>
    </row>
    <row r="277" spans="5:13" ht="12.75">
      <c r="E277" s="3"/>
      <c r="F277" s="5"/>
      <c r="G277" s="5"/>
      <c r="H277" s="5"/>
      <c r="M277" s="283"/>
    </row>
    <row r="278" spans="5:13" ht="25.5" customHeight="1">
      <c r="E278" s="3"/>
      <c r="F278" s="5"/>
      <c r="G278" s="9"/>
      <c r="H278" s="9"/>
      <c r="M278" s="283"/>
    </row>
    <row r="279" spans="5:13" ht="15.75" customHeight="1">
      <c r="E279" s="3"/>
      <c r="F279" s="5"/>
      <c r="G279" s="5"/>
      <c r="H279" s="5"/>
      <c r="M279" s="283"/>
    </row>
    <row r="306" ht="27" customHeight="1"/>
    <row r="357" ht="15.75">
      <c r="E357" s="8" t="s">
        <v>41</v>
      </c>
    </row>
    <row r="358" ht="15.75">
      <c r="E358" s="8"/>
    </row>
    <row r="359" spans="8:9" ht="12.75">
      <c r="H359" s="32"/>
      <c r="I359" s="33"/>
    </row>
    <row r="360" spans="5:9" ht="25.5">
      <c r="E360" s="10" t="s">
        <v>1</v>
      </c>
      <c r="F360" s="10" t="s">
        <v>87</v>
      </c>
      <c r="G360" s="3"/>
      <c r="H360" s="10" t="s">
        <v>88</v>
      </c>
      <c r="I360" s="13" t="s">
        <v>36</v>
      </c>
    </row>
    <row r="361" spans="5:9" ht="12.75">
      <c r="E361" s="6" t="s">
        <v>29</v>
      </c>
      <c r="F361" s="6">
        <v>0</v>
      </c>
      <c r="G361" s="3"/>
      <c r="H361" s="6">
        <v>0.5</v>
      </c>
      <c r="I361" s="6">
        <v>0.3</v>
      </c>
    </row>
    <row r="362" spans="5:9" ht="12.75">
      <c r="E362" s="11" t="s">
        <v>3</v>
      </c>
      <c r="F362" s="12">
        <v>4</v>
      </c>
      <c r="G362" s="4"/>
      <c r="H362" s="12">
        <v>1</v>
      </c>
      <c r="I362" s="6">
        <v>0.7</v>
      </c>
    </row>
    <row r="363" spans="5:9" ht="12.75">
      <c r="E363" s="11" t="s">
        <v>0</v>
      </c>
      <c r="F363" s="12">
        <v>3.7</v>
      </c>
      <c r="G363" s="4"/>
      <c r="H363" s="12">
        <v>1.5</v>
      </c>
      <c r="I363" s="6">
        <v>1</v>
      </c>
    </row>
    <row r="364" spans="5:9" ht="12.75">
      <c r="E364" s="11" t="s">
        <v>2</v>
      </c>
      <c r="F364" s="12">
        <v>4</v>
      </c>
      <c r="G364" s="4"/>
      <c r="H364" s="12">
        <v>2</v>
      </c>
      <c r="I364" s="6">
        <v>1.3</v>
      </c>
    </row>
    <row r="365" spans="5:9" ht="12.75">
      <c r="E365" s="11" t="s">
        <v>5</v>
      </c>
      <c r="F365" s="12">
        <v>3</v>
      </c>
      <c r="G365" s="4"/>
      <c r="H365" s="12">
        <v>2.5</v>
      </c>
      <c r="I365" s="6">
        <v>1.7</v>
      </c>
    </row>
    <row r="366" spans="5:9" ht="12.75">
      <c r="E366" s="11" t="s">
        <v>6</v>
      </c>
      <c r="F366" s="12">
        <v>2.7</v>
      </c>
      <c r="G366" s="4"/>
      <c r="H366" s="12">
        <v>3</v>
      </c>
      <c r="I366" s="6">
        <v>2</v>
      </c>
    </row>
    <row r="367" spans="5:9" ht="12.75">
      <c r="E367" s="11" t="s">
        <v>4</v>
      </c>
      <c r="F367" s="12">
        <v>3.3</v>
      </c>
      <c r="G367" s="4"/>
      <c r="H367" s="6">
        <v>3.5</v>
      </c>
      <c r="I367" s="6">
        <v>2.3</v>
      </c>
    </row>
    <row r="368" spans="5:9" ht="12.75">
      <c r="E368" s="11" t="s">
        <v>7</v>
      </c>
      <c r="F368" s="12">
        <v>2</v>
      </c>
      <c r="G368" s="4"/>
      <c r="H368" s="12">
        <v>4</v>
      </c>
      <c r="I368" s="6">
        <v>2.7</v>
      </c>
    </row>
    <row r="369" spans="5:9" ht="12.75">
      <c r="E369" s="11" t="s">
        <v>8</v>
      </c>
      <c r="F369" s="12">
        <v>1.7</v>
      </c>
      <c r="G369" s="4"/>
      <c r="H369" s="12">
        <v>4.5</v>
      </c>
      <c r="I369" s="6">
        <v>3</v>
      </c>
    </row>
    <row r="370" spans="5:9" ht="12.75">
      <c r="E370" s="11" t="s">
        <v>9</v>
      </c>
      <c r="F370" s="12">
        <v>2.3</v>
      </c>
      <c r="G370" s="4"/>
      <c r="H370" s="12">
        <v>5</v>
      </c>
      <c r="I370" s="6">
        <v>3.3</v>
      </c>
    </row>
    <row r="371" spans="5:9" ht="12.75">
      <c r="E371" s="11" t="s">
        <v>10</v>
      </c>
      <c r="F371" s="12">
        <v>1</v>
      </c>
      <c r="G371" s="4"/>
      <c r="H371" s="12">
        <v>6</v>
      </c>
      <c r="I371" s="6">
        <v>4</v>
      </c>
    </row>
    <row r="372" spans="5:9" ht="12.75">
      <c r="E372" s="11" t="s">
        <v>11</v>
      </c>
      <c r="F372" s="12">
        <v>0.7</v>
      </c>
      <c r="G372" s="4"/>
      <c r="H372" s="12">
        <v>7</v>
      </c>
      <c r="I372" s="6">
        <v>4.7</v>
      </c>
    </row>
    <row r="373" spans="5:9" ht="12.75">
      <c r="E373" s="11" t="s">
        <v>12</v>
      </c>
      <c r="F373" s="12">
        <v>1.3</v>
      </c>
      <c r="G373" s="4"/>
      <c r="H373" s="12">
        <v>8</v>
      </c>
      <c r="I373" s="6">
        <v>5.3</v>
      </c>
    </row>
    <row r="374" spans="5:9" ht="12.75">
      <c r="E374" s="11" t="s">
        <v>29</v>
      </c>
      <c r="F374" s="12">
        <v>0</v>
      </c>
      <c r="G374" s="4"/>
      <c r="H374" s="12">
        <v>9</v>
      </c>
      <c r="I374" s="6">
        <v>6</v>
      </c>
    </row>
    <row r="375" spans="5:9" ht="12.75">
      <c r="E375" s="11" t="s">
        <v>13</v>
      </c>
      <c r="F375" s="12">
        <v>0</v>
      </c>
      <c r="G375" s="4"/>
      <c r="H375" s="12">
        <v>10</v>
      </c>
      <c r="I375" s="6">
        <v>6.7</v>
      </c>
    </row>
    <row r="376" spans="5:9" ht="12.75">
      <c r="E376" s="34"/>
      <c r="F376" s="35"/>
      <c r="G376" s="4"/>
      <c r="H376" s="6">
        <v>12</v>
      </c>
      <c r="I376" s="6">
        <v>8</v>
      </c>
    </row>
    <row r="377" spans="5:9" ht="12.75">
      <c r="E377" s="1"/>
      <c r="F377" s="1"/>
      <c r="G377" s="1"/>
      <c r="H377" s="6">
        <v>15</v>
      </c>
      <c r="I377" s="6">
        <v>10</v>
      </c>
    </row>
    <row r="378" spans="5:9" ht="12.75">
      <c r="E378" s="1"/>
      <c r="F378" s="1"/>
      <c r="G378" s="1"/>
      <c r="H378" s="6">
        <v>20</v>
      </c>
      <c r="I378" s="6">
        <v>13.3</v>
      </c>
    </row>
    <row r="379" spans="5:9" ht="12.75">
      <c r="E379" s="1"/>
      <c r="F379" s="1"/>
      <c r="G379" s="1"/>
      <c r="H379" s="6" t="s">
        <v>37</v>
      </c>
      <c r="I379" s="6">
        <v>0</v>
      </c>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ht="12.75">
      <c r="H384" s="1"/>
    </row>
    <row r="385" ht="12.75">
      <c r="H385" s="1"/>
    </row>
    <row r="386" ht="12.75">
      <c r="H386" s="1"/>
    </row>
    <row r="387" ht="12.75">
      <c r="H387" s="1"/>
    </row>
    <row r="388" ht="12.75">
      <c r="H388" s="1"/>
    </row>
    <row r="389" ht="12.75">
      <c r="H389" s="1"/>
    </row>
    <row r="390" ht="12.75">
      <c r="H390" s="1"/>
    </row>
  </sheetData>
  <sheetProtection selectLockedCells="1"/>
  <mergeCells count="43">
    <mergeCell ref="J209:L209"/>
    <mergeCell ref="J208:L208"/>
    <mergeCell ref="E211:G211"/>
    <mergeCell ref="H250:H257"/>
    <mergeCell ref="M215:M222"/>
    <mergeCell ref="H212:I212"/>
    <mergeCell ref="J212:L212"/>
    <mergeCell ref="H214:I214"/>
    <mergeCell ref="J214:L214"/>
    <mergeCell ref="E208:G208"/>
    <mergeCell ref="E209:G209"/>
    <mergeCell ref="E212:G212"/>
    <mergeCell ref="H209:I209"/>
    <mergeCell ref="H52:H59"/>
    <mergeCell ref="H90:H97"/>
    <mergeCell ref="H128:H135"/>
    <mergeCell ref="H208:I208"/>
    <mergeCell ref="H166:H173"/>
    <mergeCell ref="H211:I211"/>
    <mergeCell ref="E215:G215"/>
    <mergeCell ref="H215:I215"/>
    <mergeCell ref="H266:I266"/>
    <mergeCell ref="E266:G266"/>
    <mergeCell ref="E268:G268"/>
    <mergeCell ref="E265:G265"/>
    <mergeCell ref="J266:L266"/>
    <mergeCell ref="J265:L265"/>
    <mergeCell ref="E269:G269"/>
    <mergeCell ref="H269:I269"/>
    <mergeCell ref="H265:I265"/>
    <mergeCell ref="H268:I268"/>
    <mergeCell ref="J269:L269"/>
    <mergeCell ref="J268:L268"/>
    <mergeCell ref="J215:L215"/>
    <mergeCell ref="J211:L211"/>
    <mergeCell ref="E214:G214"/>
    <mergeCell ref="M272:M279"/>
    <mergeCell ref="E271:G271"/>
    <mergeCell ref="H271:I271"/>
    <mergeCell ref="J271:L271"/>
    <mergeCell ref="E272:G272"/>
    <mergeCell ref="H272:I272"/>
    <mergeCell ref="J272:L272"/>
  </mergeCells>
  <printOptions/>
  <pageMargins left="0.75" right="0.75" top="1" bottom="1" header="0.5" footer="0.5"/>
  <pageSetup horizontalDpi="600" verticalDpi="600" orientation="portrait" r:id="rId3"/>
  <ignoredErrors>
    <ignoredError sqref="J25:J50 J63:J88" evalError="1"/>
  </ignoredErrors>
  <drawing r:id="rId2"/>
  <legacyDrawing r:id="rId1"/>
</worksheet>
</file>

<file path=xl/worksheets/sheet3.xml><?xml version="1.0" encoding="utf-8"?>
<worksheet xmlns="http://schemas.openxmlformats.org/spreadsheetml/2006/main" xmlns:r="http://schemas.openxmlformats.org/officeDocument/2006/relationships">
  <dimension ref="A1:D54"/>
  <sheetViews>
    <sheetView zoomScalePageLayoutView="0" workbookViewId="0" topLeftCell="A34">
      <selection activeCell="F47" sqref="F47"/>
    </sheetView>
  </sheetViews>
  <sheetFormatPr defaultColWidth="9.140625" defaultRowHeight="12.75"/>
  <cols>
    <col min="1" max="2" width="27.00390625" style="0" bestFit="1" customWidth="1"/>
    <col min="3" max="3" width="27.57421875" style="0" bestFit="1" customWidth="1"/>
    <col min="4" max="4" width="19.7109375" style="0" bestFit="1" customWidth="1"/>
  </cols>
  <sheetData>
    <row r="1" spans="1:4" ht="15.75">
      <c r="A1" s="270" t="s">
        <v>156</v>
      </c>
      <c r="B1" s="270" t="s">
        <v>157</v>
      </c>
      <c r="C1" s="271" t="s">
        <v>158</v>
      </c>
      <c r="D1" s="272" t="s">
        <v>159</v>
      </c>
    </row>
    <row r="2" spans="1:4" ht="15.75">
      <c r="A2" s="256" t="s">
        <v>160</v>
      </c>
      <c r="B2" s="256" t="s">
        <v>177</v>
      </c>
      <c r="C2" s="255" t="s">
        <v>286</v>
      </c>
      <c r="D2" s="257" t="s">
        <v>183</v>
      </c>
    </row>
    <row r="3" spans="1:4" ht="15.75">
      <c r="A3" s="256" t="s">
        <v>161</v>
      </c>
      <c r="B3" s="256" t="s">
        <v>178</v>
      </c>
      <c r="C3" s="255" t="s">
        <v>182</v>
      </c>
      <c r="D3" s="257" t="s">
        <v>184</v>
      </c>
    </row>
    <row r="4" spans="1:4" ht="15.75">
      <c r="A4" s="256" t="s">
        <v>162</v>
      </c>
      <c r="B4" s="256" t="s">
        <v>179</v>
      </c>
      <c r="C4" s="255"/>
      <c r="D4" s="257" t="s">
        <v>185</v>
      </c>
    </row>
    <row r="5" spans="1:4" ht="15.75">
      <c r="A5" s="256" t="s">
        <v>163</v>
      </c>
      <c r="B5" s="256" t="s">
        <v>180</v>
      </c>
      <c r="C5" s="255"/>
      <c r="D5" s="257" t="s">
        <v>186</v>
      </c>
    </row>
    <row r="6" spans="1:4" ht="15.75">
      <c r="A6" s="256" t="s">
        <v>164</v>
      </c>
      <c r="B6" s="256" t="s">
        <v>181</v>
      </c>
      <c r="C6" s="255"/>
      <c r="D6" s="257"/>
    </row>
    <row r="7" spans="1:4" ht="15.75">
      <c r="A7" s="256" t="s">
        <v>165</v>
      </c>
      <c r="B7" s="260" t="s">
        <v>285</v>
      </c>
      <c r="C7" s="255"/>
      <c r="D7" s="257"/>
    </row>
    <row r="8" spans="1:4" ht="15.75">
      <c r="A8" s="256" t="s">
        <v>166</v>
      </c>
      <c r="B8" s="260"/>
      <c r="C8" s="255"/>
      <c r="D8" s="257"/>
    </row>
    <row r="9" spans="1:4" ht="15.75">
      <c r="A9" s="256" t="s">
        <v>167</v>
      </c>
      <c r="B9" s="260"/>
      <c r="C9" s="255"/>
      <c r="D9" s="257"/>
    </row>
    <row r="10" spans="1:4" ht="15.75">
      <c r="A10" s="256" t="s">
        <v>168</v>
      </c>
      <c r="B10" s="260"/>
      <c r="C10" s="255"/>
      <c r="D10" s="257"/>
    </row>
    <row r="11" spans="1:4" ht="15.75">
      <c r="A11" s="256" t="s">
        <v>169</v>
      </c>
      <c r="B11" s="260"/>
      <c r="C11" s="255"/>
      <c r="D11" s="257"/>
    </row>
    <row r="12" spans="1:4" ht="15.75">
      <c r="A12" s="256" t="s">
        <v>170</v>
      </c>
      <c r="B12" s="260"/>
      <c r="C12" s="255"/>
      <c r="D12" s="257"/>
    </row>
    <row r="13" spans="1:4" ht="15.75">
      <c r="A13" s="256" t="s">
        <v>171</v>
      </c>
      <c r="B13" s="260"/>
      <c r="C13" s="255"/>
      <c r="D13" s="257"/>
    </row>
    <row r="14" spans="1:4" ht="15.75">
      <c r="A14" s="256" t="s">
        <v>172</v>
      </c>
      <c r="B14" s="260"/>
      <c r="C14" s="255"/>
      <c r="D14" s="257"/>
    </row>
    <row r="15" spans="1:4" ht="15.75">
      <c r="A15" s="256" t="s">
        <v>173</v>
      </c>
      <c r="B15" s="260"/>
      <c r="C15" s="255"/>
      <c r="D15" s="257"/>
    </row>
    <row r="16" spans="1:4" ht="15.75">
      <c r="A16" s="256" t="s">
        <v>174</v>
      </c>
      <c r="B16" s="260"/>
      <c r="C16" s="255"/>
      <c r="D16" s="257"/>
    </row>
    <row r="17" spans="1:4" ht="15.75">
      <c r="A17" s="256" t="s">
        <v>175</v>
      </c>
      <c r="B17" s="260"/>
      <c r="C17" s="255"/>
      <c r="D17" s="257"/>
    </row>
    <row r="18" spans="1:4" ht="16.5" thickBot="1">
      <c r="A18" s="258" t="s">
        <v>176</v>
      </c>
      <c r="B18" s="258"/>
      <c r="C18" s="254"/>
      <c r="D18" s="259"/>
    </row>
    <row r="19" ht="13.5" thickBot="1"/>
    <row r="20" spans="1:3" ht="16.5" thickBot="1">
      <c r="A20" s="269" t="s">
        <v>187</v>
      </c>
      <c r="B20" s="63"/>
      <c r="C20" s="64"/>
    </row>
    <row r="21" spans="1:3" ht="12.75">
      <c r="A21" s="268"/>
      <c r="B21" s="63"/>
      <c r="C21" s="64"/>
    </row>
    <row r="22" spans="1:3" ht="12.75">
      <c r="A22" s="261" t="s">
        <v>188</v>
      </c>
      <c r="B22" s="262" t="s">
        <v>221</v>
      </c>
      <c r="C22" s="263" t="s">
        <v>254</v>
      </c>
    </row>
    <row r="23" spans="1:3" ht="12.75">
      <c r="A23" s="261" t="s">
        <v>189</v>
      </c>
      <c r="B23" s="262" t="s">
        <v>222</v>
      </c>
      <c r="C23" s="263" t="s">
        <v>255</v>
      </c>
    </row>
    <row r="24" spans="1:3" ht="12.75">
      <c r="A24" s="261" t="s">
        <v>190</v>
      </c>
      <c r="B24" s="262" t="s">
        <v>223</v>
      </c>
      <c r="C24" s="263" t="s">
        <v>256</v>
      </c>
    </row>
    <row r="25" spans="1:3" ht="12.75">
      <c r="A25" s="261" t="s">
        <v>191</v>
      </c>
      <c r="B25" s="262" t="s">
        <v>224</v>
      </c>
      <c r="C25" s="263" t="s">
        <v>257</v>
      </c>
    </row>
    <row r="26" spans="1:3" ht="12.75">
      <c r="A26" s="261" t="s">
        <v>192</v>
      </c>
      <c r="B26" s="262" t="s">
        <v>225</v>
      </c>
      <c r="C26" s="263" t="s">
        <v>258</v>
      </c>
    </row>
    <row r="27" spans="1:3" ht="12.75">
      <c r="A27" s="261" t="s">
        <v>193</v>
      </c>
      <c r="B27" s="262" t="s">
        <v>226</v>
      </c>
      <c r="C27" s="263" t="s">
        <v>259</v>
      </c>
    </row>
    <row r="28" spans="1:3" ht="12.75">
      <c r="A28" s="261" t="s">
        <v>194</v>
      </c>
      <c r="B28" s="262" t="s">
        <v>227</v>
      </c>
      <c r="C28" s="263" t="s">
        <v>260</v>
      </c>
    </row>
    <row r="29" spans="1:3" ht="12.75">
      <c r="A29" s="261" t="s">
        <v>195</v>
      </c>
      <c r="B29" s="262" t="s">
        <v>228</v>
      </c>
      <c r="C29" s="263" t="s">
        <v>284</v>
      </c>
    </row>
    <row r="30" spans="1:3" ht="12.75">
      <c r="A30" s="261" t="s">
        <v>196</v>
      </c>
      <c r="B30" s="262" t="s">
        <v>229</v>
      </c>
      <c r="C30" s="263" t="s">
        <v>261</v>
      </c>
    </row>
    <row r="31" spans="1:3" ht="12.75">
      <c r="A31" s="261" t="s">
        <v>197</v>
      </c>
      <c r="B31" s="262" t="s">
        <v>230</v>
      </c>
      <c r="C31" s="263" t="s">
        <v>262</v>
      </c>
    </row>
    <row r="32" spans="1:3" ht="12.75">
      <c r="A32" s="261" t="s">
        <v>198</v>
      </c>
      <c r="B32" s="262" t="s">
        <v>231</v>
      </c>
      <c r="C32" s="263" t="s">
        <v>263</v>
      </c>
    </row>
    <row r="33" spans="1:3" ht="12.75">
      <c r="A33" s="261" t="s">
        <v>199</v>
      </c>
      <c r="B33" s="262" t="s">
        <v>232</v>
      </c>
      <c r="C33" s="263" t="s">
        <v>264</v>
      </c>
    </row>
    <row r="34" spans="1:3" ht="12.75">
      <c r="A34" s="261" t="s">
        <v>200</v>
      </c>
      <c r="B34" s="262" t="s">
        <v>233</v>
      </c>
      <c r="C34" s="263" t="s">
        <v>265</v>
      </c>
    </row>
    <row r="35" spans="1:3" ht="12.75">
      <c r="A35" s="261" t="s">
        <v>201</v>
      </c>
      <c r="B35" s="262" t="s">
        <v>234</v>
      </c>
      <c r="C35" s="263" t="s">
        <v>266</v>
      </c>
    </row>
    <row r="36" spans="1:3" ht="12.75">
      <c r="A36" s="261" t="s">
        <v>202</v>
      </c>
      <c r="B36" s="262" t="s">
        <v>235</v>
      </c>
      <c r="C36" s="263" t="s">
        <v>267</v>
      </c>
    </row>
    <row r="37" spans="1:3" ht="12.75">
      <c r="A37" s="261" t="s">
        <v>203</v>
      </c>
      <c r="B37" s="262" t="s">
        <v>236</v>
      </c>
      <c r="C37" s="263" t="s">
        <v>268</v>
      </c>
    </row>
    <row r="38" spans="1:3" ht="12.75">
      <c r="A38" s="261" t="s">
        <v>204</v>
      </c>
      <c r="B38" s="262" t="s">
        <v>237</v>
      </c>
      <c r="C38" s="263" t="s">
        <v>269</v>
      </c>
    </row>
    <row r="39" spans="1:3" ht="12.75">
      <c r="A39" s="261" t="s">
        <v>205</v>
      </c>
      <c r="B39" s="262" t="s">
        <v>238</v>
      </c>
      <c r="C39" s="263" t="s">
        <v>270</v>
      </c>
    </row>
    <row r="40" spans="1:3" ht="12.75">
      <c r="A40" s="261" t="s">
        <v>206</v>
      </c>
      <c r="B40" s="262" t="s">
        <v>239</v>
      </c>
      <c r="C40" s="263" t="s">
        <v>271</v>
      </c>
    </row>
    <row r="41" spans="1:3" ht="12.75">
      <c r="A41" s="261" t="s">
        <v>207</v>
      </c>
      <c r="B41" s="262" t="s">
        <v>240</v>
      </c>
      <c r="C41" s="263" t="s">
        <v>272</v>
      </c>
    </row>
    <row r="42" spans="1:3" ht="12.75">
      <c r="A42" s="261" t="s">
        <v>208</v>
      </c>
      <c r="B42" s="262" t="s">
        <v>241</v>
      </c>
      <c r="C42" s="263" t="s">
        <v>273</v>
      </c>
    </row>
    <row r="43" spans="1:3" ht="12.75">
      <c r="A43" s="261" t="s">
        <v>209</v>
      </c>
      <c r="B43" s="264" t="s">
        <v>242</v>
      </c>
      <c r="C43" s="263" t="s">
        <v>274</v>
      </c>
    </row>
    <row r="44" spans="1:3" ht="12.75">
      <c r="A44" s="261" t="s">
        <v>210</v>
      </c>
      <c r="B44" s="264" t="s">
        <v>243</v>
      </c>
      <c r="C44" s="263" t="s">
        <v>275</v>
      </c>
    </row>
    <row r="45" spans="1:3" ht="12.75">
      <c r="A45" s="261" t="s">
        <v>211</v>
      </c>
      <c r="B45" s="264" t="s">
        <v>244</v>
      </c>
      <c r="C45" s="263" t="s">
        <v>276</v>
      </c>
    </row>
    <row r="46" spans="1:3" ht="12.75">
      <c r="A46" s="261" t="s">
        <v>212</v>
      </c>
      <c r="B46" s="264" t="s">
        <v>245</v>
      </c>
      <c r="C46" s="263" t="s">
        <v>277</v>
      </c>
    </row>
    <row r="47" spans="1:3" ht="12.75">
      <c r="A47" s="261" t="s">
        <v>213</v>
      </c>
      <c r="B47" s="264" t="s">
        <v>246</v>
      </c>
      <c r="C47" s="263" t="s">
        <v>278</v>
      </c>
    </row>
    <row r="48" spans="1:3" ht="12.75">
      <c r="A48" s="261" t="s">
        <v>214</v>
      </c>
      <c r="B48" s="264" t="s">
        <v>247</v>
      </c>
      <c r="C48" s="263" t="s">
        <v>279</v>
      </c>
    </row>
    <row r="49" spans="1:3" ht="12.75">
      <c r="A49" s="261" t="s">
        <v>215</v>
      </c>
      <c r="B49" s="264" t="s">
        <v>248</v>
      </c>
      <c r="C49" s="263" t="s">
        <v>280</v>
      </c>
    </row>
    <row r="50" spans="1:3" ht="12.75">
      <c r="A50" s="261" t="s">
        <v>216</v>
      </c>
      <c r="B50" s="264" t="s">
        <v>249</v>
      </c>
      <c r="C50" s="263" t="s">
        <v>281</v>
      </c>
    </row>
    <row r="51" spans="1:3" ht="12.75">
      <c r="A51" s="261" t="s">
        <v>217</v>
      </c>
      <c r="B51" s="264" t="s">
        <v>250</v>
      </c>
      <c r="C51" s="263" t="s">
        <v>282</v>
      </c>
    </row>
    <row r="52" spans="1:3" ht="12.75">
      <c r="A52" s="261" t="s">
        <v>218</v>
      </c>
      <c r="B52" s="264" t="s">
        <v>251</v>
      </c>
      <c r="C52" s="263" t="s">
        <v>283</v>
      </c>
    </row>
    <row r="53" spans="1:3" ht="12.75">
      <c r="A53" s="261" t="s">
        <v>219</v>
      </c>
      <c r="B53" s="264" t="s">
        <v>252</v>
      </c>
      <c r="C53" s="263"/>
    </row>
    <row r="54" spans="1:3" ht="13.5" thickBot="1">
      <c r="A54" s="265" t="s">
        <v>220</v>
      </c>
      <c r="B54" s="266" t="s">
        <v>253</v>
      </c>
      <c r="C54" s="26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GPA Calculator</dc:title>
  <dc:subject/>
  <dc:creator>Melissa</dc:creator>
  <cp:keywords/>
  <dc:description/>
  <cp:lastModifiedBy>DePaul University</cp:lastModifiedBy>
  <dcterms:created xsi:type="dcterms:W3CDTF">2006-03-01T00:42:00Z</dcterms:created>
  <dcterms:modified xsi:type="dcterms:W3CDTF">2017-09-27T17:18:27Z</dcterms:modified>
  <cp:category/>
  <cp:version/>
  <cp:contentType/>
  <cp:contentStatus/>
</cp:coreProperties>
</file>